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reliantsales-my.sharepoint.com/personal/luke_reliant-sales_com/Documents/Desktop/"/>
    </mc:Choice>
  </mc:AlternateContent>
  <xr:revisionPtr revIDLastSave="12" documentId="8_{F5CF7067-B24F-4409-B6F3-05D51F3E1147}" xr6:coauthVersionLast="47" xr6:coauthVersionMax="47" xr10:uidLastSave="{434DC284-BEC3-4D6E-BA5D-3B7D6A5BAE29}"/>
  <bookViews>
    <workbookView xWindow="-120" yWindow="-120" windowWidth="29040" windowHeight="15720" tabRatio="776" xr2:uid="{00000000-000D-0000-FFFF-FFFF00000000}"/>
  </bookViews>
  <sheets>
    <sheet name="Load Calculation Sheet" sheetId="1" r:id="rId1"/>
  </sheets>
  <definedNames>
    <definedName name="_xlnm._FilterDatabase" localSheetId="0" hidden="1">'Load Calculation Sheet'!$A$5:$R$158</definedName>
    <definedName name="COnd">#REF!</definedName>
    <definedName name="Evap">#REF!</definedName>
    <definedName name="Height">'Load Calculation Sheet'!$D$6</definedName>
    <definedName name="Height_L">'Load Calculation Sheet'!$U$30</definedName>
    <definedName name="Height_Minus10_L">'Load Calculation Sheet'!#REF!</definedName>
    <definedName name="Height_Minus10_Rec">'Load Calculation Sheet'!$W$42</definedName>
    <definedName name="Height_Rec">'Load Calculation Sheet'!$W$6</definedName>
    <definedName name="Height1">'Load Calculation Sheet'!$D$6</definedName>
    <definedName name="HeightA">'Load Calculation Sheet'!$D$6</definedName>
    <definedName name="Length_Minus10_Rec">'Load Calculation Sheet'!$U$42</definedName>
    <definedName name="Length_Rec">'Load Calculation Sheet'!$U$6</definedName>
    <definedName name="Length1">'Load Calculation Sheet'!$B$6</definedName>
    <definedName name="Side1">'Load Calculation Sheet'!$V$30</definedName>
    <definedName name="Side1_L">'Load Calculation Sheet'!$V$30</definedName>
    <definedName name="Side1_Minus10_L">'Load Calculation Sheet'!#REF!</definedName>
    <definedName name="Side2_L">'Load Calculation Sheet'!$W$30</definedName>
    <definedName name="Side2_Minus10_L">'Load Calculation Sheet'!#REF!</definedName>
    <definedName name="Side3_L">'Load Calculation Sheet'!$X$30</definedName>
    <definedName name="Side3_Minus10_L">'Load Calculation Sheet'!#REF!</definedName>
    <definedName name="Side4_L">'Load Calculation Sheet'!$Y$30</definedName>
    <definedName name="Side4_Minus10_L">'Load Calculation Sheet'!#REF!</definedName>
    <definedName name="Side5_L">'Load Calculation Sheet'!$Z$30</definedName>
    <definedName name="Side5_Minus10_L">'Load Calculation Sheet'!#REF!</definedName>
    <definedName name="Side6_L">'Load Calculation Sheet'!$AA$30</definedName>
    <definedName name="Side6_Minus10_L">'Load Calculation Sheet'!#REF!</definedName>
    <definedName name="Total_Floor_SQFT">'Load Calculation Sheet'!$U$31</definedName>
    <definedName name="Total_Floor_SQFT_L">'Load Calculation Sheet'!$U$31</definedName>
    <definedName name="Total_Floor_SQFT_Minus10_L">'Load Calculation Sheet'!#REF!</definedName>
    <definedName name="Total_Floor_SQFT_Minus10_Rec">'Load Calculation Sheet'!$U$43</definedName>
    <definedName name="Total_Floor_SQFT_Rec">'Load Calculation Sheet'!$U$7</definedName>
    <definedName name="Total_Surface_SQFT_Minus10_L">'Load Calculation Sheet'!#REF!</definedName>
    <definedName name="Total_Surface_SQFT_Minus10_Rec">'Load Calculation Sheet'!$U$44</definedName>
    <definedName name="Total_Surface_SQFT_Rec">'Load Calculation Sheet'!$U$8</definedName>
    <definedName name="Volume_Total_CFT_Minus10_L">'Load Calculation Sheet'!#REF!</definedName>
    <definedName name="Volume_Total_CFT_Minus10_Rec">'Load Calculation Sheet'!$U$45</definedName>
    <definedName name="Volume_Total_CFT_Rec">'Load Calculation Sheet'!$U$9</definedName>
    <definedName name="Width_Minus10_Rec">'Load Calculation Sheet'!$V$42</definedName>
    <definedName name="Width_Rec">'Load Calculation Sheet'!$V$6</definedName>
    <definedName name="Width1">'Load Calculation Sheet'!$C$6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30" i="1" l="1"/>
  <c r="U9" i="1"/>
  <c r="W13" i="1" s="1"/>
  <c r="Z21" i="1"/>
  <c r="AB26" i="1" s="1"/>
  <c r="Z20" i="1"/>
  <c r="Z19" i="1"/>
  <c r="U21" i="1"/>
  <c r="W25" i="1" s="1"/>
  <c r="U20" i="1"/>
  <c r="U19" i="1"/>
  <c r="Z9" i="1"/>
  <c r="AB14" i="1" s="1"/>
  <c r="Z8" i="1"/>
  <c r="Z7" i="1"/>
  <c r="AB22" i="1"/>
  <c r="AB10" i="1"/>
  <c r="W22" i="1"/>
  <c r="W46" i="1"/>
  <c r="U8" i="1"/>
  <c r="U7" i="1"/>
  <c r="U43" i="1"/>
  <c r="W10" i="1"/>
  <c r="Y34" i="1"/>
  <c r="U45" i="1"/>
  <c r="W50" i="1" s="1"/>
  <c r="U44" i="1"/>
  <c r="AA30" i="1"/>
  <c r="U31" i="1" s="1"/>
  <c r="U33" i="1" s="1"/>
  <c r="Z34" i="1"/>
  <c r="AA34" i="1" s="1"/>
  <c r="X37" i="1"/>
  <c r="Y37" i="1"/>
  <c r="Z37" i="1"/>
  <c r="AA37" i="1"/>
  <c r="X38" i="1"/>
  <c r="Y38" i="1"/>
  <c r="Z38" i="1"/>
  <c r="AA38" i="1"/>
  <c r="W38" i="1" l="1"/>
  <c r="U38" i="1" s="1"/>
  <c r="V38" i="1" s="1"/>
  <c r="W37" i="1"/>
  <c r="U37" i="1" s="1"/>
  <c r="V37" i="1" s="1"/>
  <c r="U32" i="1"/>
  <c r="W49" i="1"/>
  <c r="AB25" i="1"/>
  <c r="Z26" i="1" s="1"/>
  <c r="AA26" i="1" s="1"/>
  <c r="U26" i="1"/>
  <c r="V26" i="1" s="1"/>
  <c r="U25" i="1"/>
  <c r="V25" i="1" s="1"/>
  <c r="W26" i="1"/>
  <c r="AB13" i="1"/>
  <c r="Z14" i="1" s="1"/>
  <c r="AA14" i="1" s="1"/>
  <c r="U13" i="1"/>
  <c r="V13" i="1" s="1"/>
  <c r="U14" i="1"/>
  <c r="V14" i="1" s="1"/>
  <c r="W14" i="1"/>
  <c r="U50" i="1" l="1"/>
  <c r="V50" i="1" s="1"/>
  <c r="U49" i="1"/>
  <c r="V49" i="1" s="1"/>
  <c r="Z25" i="1"/>
  <c r="AA25" i="1" s="1"/>
  <c r="Z13" i="1"/>
  <c r="AA13" i="1" s="1"/>
</calcChain>
</file>

<file path=xl/sharedStrings.xml><?xml version="1.0" encoding="utf-8"?>
<sst xmlns="http://schemas.openxmlformats.org/spreadsheetml/2006/main" count="295" uniqueCount="203">
  <si>
    <t>6x6x8</t>
  </si>
  <si>
    <t>6x8x8</t>
  </si>
  <si>
    <t>6x10x8</t>
  </si>
  <si>
    <t>8x8x8</t>
  </si>
  <si>
    <t>8x10x8</t>
  </si>
  <si>
    <t>8x12x8</t>
  </si>
  <si>
    <t>8x14x8</t>
  </si>
  <si>
    <t>8x16x8</t>
  </si>
  <si>
    <t>8x18x8</t>
  </si>
  <si>
    <t>8x20x8</t>
  </si>
  <si>
    <t>8x22x8</t>
  </si>
  <si>
    <t>8x24x8</t>
  </si>
  <si>
    <t>8x26x8</t>
  </si>
  <si>
    <t>8x28x8</t>
  </si>
  <si>
    <t>8x30x8</t>
  </si>
  <si>
    <t>8x32x8</t>
  </si>
  <si>
    <t>10x10x8</t>
  </si>
  <si>
    <t>10x12x8</t>
  </si>
  <si>
    <t>10x14x8</t>
  </si>
  <si>
    <t>10x16x8</t>
  </si>
  <si>
    <t>10x18x8</t>
  </si>
  <si>
    <t>10x20x8</t>
  </si>
  <si>
    <t>10x24x8</t>
  </si>
  <si>
    <t>10x28x8</t>
  </si>
  <si>
    <t>12x12x8</t>
  </si>
  <si>
    <t>12x14x8</t>
  </si>
  <si>
    <t>12x16x8</t>
  </si>
  <si>
    <t>12x18x8</t>
  </si>
  <si>
    <t>12x20x8</t>
  </si>
  <si>
    <t>12x22x8</t>
  </si>
  <si>
    <t>14x14x8</t>
  </si>
  <si>
    <t>14x16x8</t>
  </si>
  <si>
    <t>14x20x8</t>
  </si>
  <si>
    <t>14x24x8</t>
  </si>
  <si>
    <t>16x16x8</t>
  </si>
  <si>
    <t>16x20x8</t>
  </si>
  <si>
    <t>16x24x8</t>
  </si>
  <si>
    <t>18x18x8</t>
  </si>
  <si>
    <t>18x20x8</t>
  </si>
  <si>
    <t>18x24x8</t>
  </si>
  <si>
    <t>20x20x8</t>
  </si>
  <si>
    <t>20x24x8</t>
  </si>
  <si>
    <t>20x28x8</t>
  </si>
  <si>
    <t>20x32x8</t>
  </si>
  <si>
    <t>20x36x8</t>
  </si>
  <si>
    <t>20x40x8</t>
  </si>
  <si>
    <t>24x40x8</t>
  </si>
  <si>
    <t>28x40x8</t>
  </si>
  <si>
    <t>32x40x8</t>
  </si>
  <si>
    <t>36x40x8</t>
  </si>
  <si>
    <t>40x40x8</t>
  </si>
  <si>
    <t>6x6x9</t>
  </si>
  <si>
    <t>6x8x9</t>
  </si>
  <si>
    <t>L</t>
  </si>
  <si>
    <t>W</t>
  </si>
  <si>
    <t>H</t>
  </si>
  <si>
    <t>Dim</t>
  </si>
  <si>
    <t>+35F Box</t>
  </si>
  <si>
    <t>+30Box</t>
  </si>
  <si>
    <t>+0Box</t>
  </si>
  <si>
    <t>-10Box</t>
  </si>
  <si>
    <t>-20Box</t>
  </si>
  <si>
    <t>Heavy</t>
  </si>
  <si>
    <t>Average</t>
  </si>
  <si>
    <t>SqFt</t>
  </si>
  <si>
    <t>CuFt</t>
  </si>
  <si>
    <t>6x10x9</t>
  </si>
  <si>
    <t>8x8x9</t>
  </si>
  <si>
    <t>8x10x9</t>
  </si>
  <si>
    <t>8x12x9</t>
  </si>
  <si>
    <t>8x14x9</t>
  </si>
  <si>
    <t>8x16x9</t>
  </si>
  <si>
    <t>8x18x9</t>
  </si>
  <si>
    <t>8x20x9</t>
  </si>
  <si>
    <t>8x22x9</t>
  </si>
  <si>
    <t>8x24x9</t>
  </si>
  <si>
    <t>8x26x9</t>
  </si>
  <si>
    <t>8x28x9</t>
  </si>
  <si>
    <t>8x30x9</t>
  </si>
  <si>
    <t>8x32x9</t>
  </si>
  <si>
    <t>10x10x9</t>
  </si>
  <si>
    <t>10x12x9</t>
  </si>
  <si>
    <t>10x14x9</t>
  </si>
  <si>
    <t>10x16x9</t>
  </si>
  <si>
    <t>10x18x9</t>
  </si>
  <si>
    <t>10x20x9</t>
  </si>
  <si>
    <t>10x24x9</t>
  </si>
  <si>
    <t>10x28x9</t>
  </si>
  <si>
    <t>12x12x9</t>
  </si>
  <si>
    <t>12x14x9</t>
  </si>
  <si>
    <t>12x16x9</t>
  </si>
  <si>
    <t>12x18x9</t>
  </si>
  <si>
    <t>12x20x9</t>
  </si>
  <si>
    <t>12x22x9</t>
  </si>
  <si>
    <t>14x14x9</t>
  </si>
  <si>
    <t>14x16x9</t>
  </si>
  <si>
    <t>14x20x9</t>
  </si>
  <si>
    <t>14x24x9</t>
  </si>
  <si>
    <t>16x16x9</t>
  </si>
  <si>
    <t>16x20x9</t>
  </si>
  <si>
    <t>16x24x9</t>
  </si>
  <si>
    <t>18x18x9</t>
  </si>
  <si>
    <t>18x20x9</t>
  </si>
  <si>
    <t>18x24x9</t>
  </si>
  <si>
    <t>20x20x9</t>
  </si>
  <si>
    <t>20x24x9</t>
  </si>
  <si>
    <t>20x28x9</t>
  </si>
  <si>
    <t>20x32x9</t>
  </si>
  <si>
    <t>20x36x9</t>
  </si>
  <si>
    <t>20x40x9</t>
  </si>
  <si>
    <t>24x40x9</t>
  </si>
  <si>
    <t>28x40x9</t>
  </si>
  <si>
    <t>32x40x9</t>
  </si>
  <si>
    <t>36x40x9</t>
  </si>
  <si>
    <t>40x40x9</t>
  </si>
  <si>
    <t>6x6x10</t>
  </si>
  <si>
    <t>6x8x10</t>
  </si>
  <si>
    <t>6x10x10</t>
  </si>
  <si>
    <t>8x8x10</t>
  </si>
  <si>
    <t>8x12x10</t>
  </si>
  <si>
    <t>8x14x10</t>
  </si>
  <si>
    <t>8x16x10</t>
  </si>
  <si>
    <t>8x18x10</t>
  </si>
  <si>
    <t>8x20x10</t>
  </si>
  <si>
    <t>8x22x10</t>
  </si>
  <si>
    <t>8x24x10</t>
  </si>
  <si>
    <t>8x26x10</t>
  </si>
  <si>
    <t>8x28x10</t>
  </si>
  <si>
    <t>8x30x10</t>
  </si>
  <si>
    <t>8x32x10</t>
  </si>
  <si>
    <t>10x10x10</t>
  </si>
  <si>
    <t>10x12x10</t>
  </si>
  <si>
    <t>10x14x10</t>
  </si>
  <si>
    <t>10x16x10</t>
  </si>
  <si>
    <t>10x18x10</t>
  </si>
  <si>
    <t>10x20x10</t>
  </si>
  <si>
    <t>10x24x10</t>
  </si>
  <si>
    <t>10x28x10</t>
  </si>
  <si>
    <t>12x12x10</t>
  </si>
  <si>
    <t>12x14x10</t>
  </si>
  <si>
    <t>12x16x10</t>
  </si>
  <si>
    <t>12x18x10</t>
  </si>
  <si>
    <t>12x20x10</t>
  </si>
  <si>
    <t>12x22x10</t>
  </si>
  <si>
    <t>14x14x10</t>
  </si>
  <si>
    <t>14x16x10</t>
  </si>
  <si>
    <t>14x20x10</t>
  </si>
  <si>
    <t>14x24x10</t>
  </si>
  <si>
    <t>16x16x10</t>
  </si>
  <si>
    <t>16x20x10</t>
  </si>
  <si>
    <t>16x24x10</t>
  </si>
  <si>
    <t>18x18x10</t>
  </si>
  <si>
    <t>18x20x10</t>
  </si>
  <si>
    <t>18x24x10</t>
  </si>
  <si>
    <t>20x20x10</t>
  </si>
  <si>
    <t>20x24x10</t>
  </si>
  <si>
    <t>20x28x10</t>
  </si>
  <si>
    <t>20x32x10</t>
  </si>
  <si>
    <t>20x36x10</t>
  </si>
  <si>
    <t>20x40x10</t>
  </si>
  <si>
    <t>24x40x10</t>
  </si>
  <si>
    <t>28x40x10</t>
  </si>
  <si>
    <t>32x40x10</t>
  </si>
  <si>
    <t>36x40x10</t>
  </si>
  <si>
    <t>40x40x10</t>
  </si>
  <si>
    <t>*Heavy usage is defined as two times the average air change. Average air changes determined by ASHRAE based on box size for 24 hour period.</t>
  </si>
  <si>
    <t>Box</t>
  </si>
  <si>
    <t>Tips for Quick Selection Guide</t>
  </si>
  <si>
    <t>Length</t>
  </si>
  <si>
    <t>Width</t>
  </si>
  <si>
    <t>Height</t>
  </si>
  <si>
    <t xml:space="preserve"> +35F Rectangle Box Information</t>
  </si>
  <si>
    <t xml:space="preserve"> -10F Rectangle Box Information</t>
  </si>
  <si>
    <t xml:space="preserve"> +35F L Shaped Box Information</t>
  </si>
  <si>
    <t>Side 1</t>
  </si>
  <si>
    <t>Side 2</t>
  </si>
  <si>
    <t>Side 3</t>
  </si>
  <si>
    <t>Side 4</t>
  </si>
  <si>
    <t>Side 5</t>
  </si>
  <si>
    <t>Side 6</t>
  </si>
  <si>
    <t>Dimensions</t>
  </si>
  <si>
    <t>Dimension and SqFt Data</t>
  </si>
  <si>
    <t>RECTANGLE -10dg BTU's</t>
  </si>
  <si>
    <t>L SHAPED +35dg BTU's</t>
  </si>
  <si>
    <t>RECTANGLE +35dg BTU's</t>
  </si>
  <si>
    <t>Description</t>
  </si>
  <si>
    <t>Result</t>
  </si>
  <si>
    <t>+Doors</t>
  </si>
  <si>
    <t>Avg</t>
  </si>
  <si>
    <t>Hvy</t>
  </si>
  <si>
    <t>Surf SqFt</t>
  </si>
  <si>
    <t>8x10x10</t>
  </si>
  <si>
    <t>Sqft+CuFt+SA</t>
  </si>
  <si>
    <t>Quick Load Selection Calculator</t>
  </si>
  <si>
    <t xml:space="preserve"> +30F Rectangle Box Information</t>
  </si>
  <si>
    <t>Floor Square FT</t>
  </si>
  <si>
    <t>Surface Square FT</t>
  </si>
  <si>
    <t>Volume Cubic FT</t>
  </si>
  <si>
    <t>INFORMATION</t>
  </si>
  <si>
    <t>Quick Load Selection Chart</t>
  </si>
  <si>
    <r>
      <rPr>
        <b/>
        <sz val="16"/>
        <color rgb="FF0070C0"/>
        <rFont val="Calibri"/>
        <family val="2"/>
        <scheme val="minor"/>
      </rPr>
      <t>Walk- In Cooler Box Load Parameter</t>
    </r>
    <r>
      <rPr>
        <sz val="11"/>
        <color theme="1"/>
        <rFont val="Calibri"/>
        <family val="2"/>
        <scheme val="minor"/>
      </rPr>
      <t xml:space="preserve">
1. 95ºF. ambient air temperature surrounding box.
2. 4” Styrene (R=16.7, K=0.24) walls/ceiling, 6” concrete slab floor.
3. Average product load with 5ºF. pull down in 24 hours.
4. BTUH load based on 16-18 hour compressor run time for 35ºF.
box (timer recommended) +20 hours for 30ºF. box.
5. See Table C for adjustment to box load for glass doors.
6. For 80ºF. ambient temp. surrounding box, deduct 12%.
7. For 4” Urethane walls+ceiling, 6” concrete slab floor deduct 12%.
</t>
    </r>
  </si>
  <si>
    <r>
      <rPr>
        <b/>
        <sz val="16"/>
        <color rgb="FF00B0F0"/>
        <rFont val="Calibri"/>
        <family val="2"/>
        <scheme val="minor"/>
      </rPr>
      <t>Walk-In Freezer Box Load Parameters</t>
    </r>
    <r>
      <rPr>
        <sz val="11"/>
        <color theme="1"/>
        <rFont val="Calibri"/>
        <family val="2"/>
        <scheme val="minor"/>
      </rPr>
      <t xml:space="preserve">
1. 95ºF. ambient air temperature surrounding box.
2. 4” Urethane (R=25, K=0.16) walls, ceiling + floor.
3. Average product load with 10 degree pull down in 24 hours.
4. BTUH load based on 18 hour compressor run time.
5. See Table C for adjustment to box load for glass doors.
6. For 80ºF. ambient air temp. surrounding box, deduct 12%.
7. For 20 hour compressor run time (light frost load) in lieu of 18
hour run time, deduct 11%
</t>
    </r>
  </si>
  <si>
    <t>Display Glass Doors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</si>
</sst>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10"/>
      <color theme="1"/>
      <name val="Calibri"/>
      <family val="2"/>
    </font>
    <font>
      <b/>
      <sz val="16"/>
      <color rgb="FF00B0F0"/>
      <name val="Calibri"/>
      <family val="2"/>
      <scheme val="minor"/>
    </font>
    <font>
      <b/>
      <sz val="16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2" borderId="1" xfId="0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</xf>
    <xf numFmtId="1" fontId="4" fillId="3" borderId="3" xfId="0" applyNumberFormat="1" applyFont="1" applyFill="1" applyBorder="1" applyAlignment="1" applyProtection="1">
      <alignment horizontal="center" vertical="center"/>
    </xf>
    <xf numFmtId="0" fontId="4" fillId="4" borderId="4" xfId="0" applyFont="1" applyFill="1" applyBorder="1" applyProtection="1"/>
    <xf numFmtId="1" fontId="4" fillId="3" borderId="2" xfId="0" applyNumberFormat="1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1" fontId="4" fillId="3" borderId="3" xfId="0" applyNumberFormat="1" applyFont="1" applyFill="1" applyBorder="1" applyAlignment="1" applyProtection="1">
      <alignment horizontal="center"/>
    </xf>
    <xf numFmtId="1" fontId="4" fillId="3" borderId="5" xfId="0" applyNumberFormat="1" applyFont="1" applyFill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1" fontId="2" fillId="0" borderId="11" xfId="0" applyNumberFormat="1" applyFont="1" applyBorder="1" applyAlignment="1" applyProtection="1">
      <alignment horizontal="center" vertical="center"/>
    </xf>
    <xf numFmtId="1" fontId="2" fillId="0" borderId="12" xfId="0" applyNumberFormat="1" applyFont="1" applyBorder="1" applyAlignment="1" applyProtection="1">
      <alignment horizontal="center" vertical="center"/>
    </xf>
    <xf numFmtId="1" fontId="2" fillId="0" borderId="13" xfId="0" applyNumberFormat="1" applyFont="1" applyBorder="1" applyAlignment="1" applyProtection="1">
      <alignment horizontal="center" vertical="center"/>
    </xf>
    <xf numFmtId="1" fontId="8" fillId="0" borderId="14" xfId="0" applyNumberFormat="1" applyFont="1" applyBorder="1" applyAlignment="1" applyProtection="1">
      <alignment horizontal="center" vertical="center"/>
    </xf>
    <xf numFmtId="1" fontId="9" fillId="0" borderId="15" xfId="0" applyNumberFormat="1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1" fontId="2" fillId="0" borderId="17" xfId="0" applyNumberFormat="1" applyFont="1" applyBorder="1" applyAlignment="1" applyProtection="1">
      <alignment horizontal="center" vertical="center"/>
    </xf>
    <xf numFmtId="1" fontId="2" fillId="0" borderId="18" xfId="0" applyNumberFormat="1" applyFont="1" applyBorder="1" applyAlignment="1" applyProtection="1">
      <alignment horizontal="center" vertical="center"/>
    </xf>
    <xf numFmtId="1" fontId="2" fillId="0" borderId="19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1" fontId="9" fillId="0" borderId="21" xfId="0" applyNumberFormat="1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1" fontId="2" fillId="0" borderId="23" xfId="0" applyNumberFormat="1" applyFont="1" applyBorder="1" applyAlignment="1" applyProtection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</xf>
    <xf numFmtId="1" fontId="2" fillId="0" borderId="25" xfId="0" applyNumberFormat="1" applyFont="1" applyBorder="1" applyAlignment="1" applyProtection="1">
      <alignment horizontal="center" vertical="center"/>
    </xf>
    <xf numFmtId="1" fontId="8" fillId="0" borderId="26" xfId="0" applyNumberFormat="1" applyFont="1" applyBorder="1" applyAlignment="1" applyProtection="1">
      <alignment horizontal="center" vertical="center"/>
    </xf>
    <xf numFmtId="1" fontId="9" fillId="0" borderId="27" xfId="0" applyNumberFormat="1" applyFont="1" applyBorder="1" applyAlignment="1" applyProtection="1">
      <alignment horizontal="center" vertical="center"/>
    </xf>
    <xf numFmtId="0" fontId="0" fillId="0" borderId="28" xfId="0" applyBorder="1" applyProtection="1"/>
    <xf numFmtId="0" fontId="0" fillId="0" borderId="28" xfId="0" applyBorder="1" applyAlignment="1" applyProtection="1">
      <alignment horizontal="center" vertical="center"/>
    </xf>
    <xf numFmtId="0" fontId="0" fillId="0" borderId="0" xfId="0" applyProtection="1"/>
    <xf numFmtId="0" fontId="2" fillId="3" borderId="29" xfId="0" applyFont="1" applyFill="1" applyBorder="1" applyAlignment="1" applyProtection="1">
      <alignment horizontal="left" vertical="center"/>
    </xf>
    <xf numFmtId="0" fontId="2" fillId="3" borderId="30" xfId="0" applyFont="1" applyFill="1" applyBorder="1" applyAlignment="1" applyProtection="1">
      <alignment horizontal="left" vertical="center"/>
    </xf>
    <xf numFmtId="49" fontId="2" fillId="3" borderId="30" xfId="0" applyNumberFormat="1" applyFont="1" applyFill="1" applyBorder="1" applyAlignment="1" applyProtection="1">
      <alignment horizontal="center"/>
    </xf>
    <xf numFmtId="0" fontId="2" fillId="3" borderId="30" xfId="0" applyFont="1" applyFill="1" applyBorder="1" applyAlignment="1" applyProtection="1">
      <alignment horizontal="center" vertical="center"/>
    </xf>
    <xf numFmtId="0" fontId="2" fillId="3" borderId="31" xfId="0" applyFont="1" applyFill="1" applyBorder="1" applyAlignment="1" applyProtection="1">
      <alignment horizontal="center" vertical="center"/>
    </xf>
    <xf numFmtId="49" fontId="2" fillId="3" borderId="3" xfId="0" applyNumberFormat="1" applyFont="1" applyFill="1" applyBorder="1" applyAlignment="1" applyProtection="1">
      <alignment horizontal="center"/>
    </xf>
    <xf numFmtId="49" fontId="2" fillId="3" borderId="4" xfId="0" applyNumberFormat="1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3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left" vertical="center"/>
    </xf>
    <xf numFmtId="0" fontId="10" fillId="3" borderId="3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3" fillId="3" borderId="32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/>
    </xf>
    <xf numFmtId="0" fontId="10" fillId="3" borderId="4" xfId="0" applyFont="1" applyFill="1" applyBorder="1" applyAlignment="1" applyProtection="1">
      <alignment horizontal="center"/>
    </xf>
    <xf numFmtId="0" fontId="2" fillId="3" borderId="33" xfId="0" applyFont="1" applyFill="1" applyBorder="1" applyAlignment="1" applyProtection="1">
      <alignment horizontal="center" vertical="center"/>
    </xf>
    <xf numFmtId="0" fontId="0" fillId="0" borderId="34" xfId="0" applyBorder="1" applyAlignment="1" applyProtection="1"/>
    <xf numFmtId="0" fontId="0" fillId="0" borderId="35" xfId="0" applyBorder="1" applyAlignment="1" applyProtection="1"/>
    <xf numFmtId="0" fontId="0" fillId="0" borderId="36" xfId="0" applyBorder="1" applyAlignment="1" applyProtection="1"/>
    <xf numFmtId="0" fontId="0" fillId="0" borderId="0" xfId="0" applyBorder="1" applyAlignment="1" applyProtection="1"/>
    <xf numFmtId="0" fontId="0" fillId="0" borderId="37" xfId="0" applyBorder="1" applyAlignment="1" applyProtection="1"/>
    <xf numFmtId="1" fontId="4" fillId="3" borderId="5" xfId="0" applyNumberFormat="1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0" borderId="36" xfId="0" applyFont="1" applyFill="1" applyBorder="1" applyAlignment="1" applyProtection="1">
      <alignment horizontal="center"/>
    </xf>
    <xf numFmtId="0" fontId="2" fillId="0" borderId="32" xfId="0" applyFont="1" applyFill="1" applyBorder="1" applyAlignment="1" applyProtection="1">
      <alignment horizontal="center" vertical="center"/>
      <protection locked="0"/>
    </xf>
    <xf numFmtId="0" fontId="3" fillId="3" borderId="38" xfId="0" applyFont="1" applyFill="1" applyBorder="1" applyAlignment="1" applyProtection="1">
      <alignment horizontal="center" vertical="center"/>
    </xf>
    <xf numFmtId="49" fontId="2" fillId="3" borderId="32" xfId="0" applyNumberFormat="1" applyFont="1" applyFill="1" applyBorder="1" applyAlignment="1" applyProtection="1">
      <alignment horizontal="center"/>
    </xf>
    <xf numFmtId="0" fontId="2" fillId="0" borderId="36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horizont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0" borderId="36" xfId="0" applyFill="1" applyBorder="1"/>
    <xf numFmtId="0" fontId="0" fillId="2" borderId="39" xfId="0" applyFill="1" applyBorder="1"/>
    <xf numFmtId="0" fontId="4" fillId="5" borderId="32" xfId="0" applyFont="1" applyFill="1" applyBorder="1" applyProtection="1"/>
    <xf numFmtId="0" fontId="4" fillId="5" borderId="38" xfId="0" applyFont="1" applyFill="1" applyBorder="1" applyAlignment="1" applyProtection="1">
      <alignment vertical="center"/>
    </xf>
    <xf numFmtId="0" fontId="4" fillId="6" borderId="32" xfId="0" applyFont="1" applyFill="1" applyBorder="1" applyProtection="1"/>
    <xf numFmtId="0" fontId="4" fillId="6" borderId="40" xfId="0" applyFont="1" applyFill="1" applyBorder="1" applyAlignment="1" applyProtection="1">
      <alignment vertical="center"/>
    </xf>
    <xf numFmtId="0" fontId="4" fillId="7" borderId="32" xfId="0" applyFont="1" applyFill="1" applyBorder="1" applyProtection="1"/>
    <xf numFmtId="0" fontId="4" fillId="7" borderId="40" xfId="0" applyFont="1" applyFill="1" applyBorder="1" applyAlignment="1" applyProtection="1">
      <alignment vertical="center"/>
    </xf>
    <xf numFmtId="0" fontId="4" fillId="8" borderId="4" xfId="0" applyFont="1" applyFill="1" applyBorder="1" applyAlignment="1" applyProtection="1">
      <alignment horizontal="center"/>
    </xf>
    <xf numFmtId="0" fontId="4" fillId="8" borderId="41" xfId="0" applyFont="1" applyFill="1" applyBorder="1" applyAlignment="1" applyProtection="1">
      <alignment horizontal="center"/>
    </xf>
    <xf numFmtId="0" fontId="4" fillId="0" borderId="35" xfId="0" applyFont="1" applyFill="1" applyBorder="1" applyAlignment="1" applyProtection="1">
      <alignment horizontal="center"/>
    </xf>
    <xf numFmtId="0" fontId="4" fillId="0" borderId="42" xfId="0" applyFont="1" applyFill="1" applyBorder="1" applyAlignment="1" applyProtection="1">
      <alignment horizontal="center"/>
    </xf>
    <xf numFmtId="0" fontId="4" fillId="0" borderId="37" xfId="0" applyFont="1" applyFill="1" applyBorder="1" applyAlignment="1" applyProtection="1">
      <alignment horizontal="center"/>
    </xf>
    <xf numFmtId="0" fontId="0" fillId="0" borderId="35" xfId="0" applyBorder="1"/>
    <xf numFmtId="0" fontId="4" fillId="0" borderId="43" xfId="0" applyFont="1" applyFill="1" applyBorder="1" applyAlignment="1" applyProtection="1">
      <alignment horizontal="center"/>
    </xf>
    <xf numFmtId="0" fontId="8" fillId="0" borderId="36" xfId="0" applyFont="1" applyFill="1" applyBorder="1" applyAlignment="1" applyProtection="1">
      <alignment vertical="center" wrapText="1"/>
    </xf>
    <xf numFmtId="0" fontId="8" fillId="0" borderId="0" xfId="0" applyFont="1" applyBorder="1" applyAlignment="1" applyProtection="1"/>
    <xf numFmtId="0" fontId="8" fillId="0" borderId="2" xfId="0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/>
    <xf numFmtId="0" fontId="3" fillId="3" borderId="4" xfId="0" applyFont="1" applyFill="1" applyBorder="1" applyAlignment="1" applyProtection="1">
      <alignment horizontal="center" vertical="center"/>
    </xf>
    <xf numFmtId="0" fontId="3" fillId="3" borderId="4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12" fillId="0" borderId="36" xfId="0" applyFont="1" applyBorder="1" applyAlignment="1" applyProtection="1"/>
    <xf numFmtId="0" fontId="12" fillId="0" borderId="0" xfId="0" applyFont="1" applyBorder="1" applyAlignment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 vertical="center"/>
    </xf>
    <xf numFmtId="0" fontId="1" fillId="0" borderId="0" xfId="0" applyFont="1" applyProtection="1"/>
    <xf numFmtId="0" fontId="0" fillId="2" borderId="1" xfId="0" applyFill="1" applyBorder="1" applyProtection="1"/>
    <xf numFmtId="0" fontId="8" fillId="0" borderId="49" xfId="0" applyFont="1" applyFill="1" applyBorder="1" applyAlignment="1" applyProtection="1">
      <alignment horizontal="center" vertical="center"/>
    </xf>
    <xf numFmtId="0" fontId="8" fillId="0" borderId="28" xfId="0" applyFont="1" applyFill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/>
    </xf>
    <xf numFmtId="0" fontId="0" fillId="0" borderId="47" xfId="0" applyBorder="1" applyAlignment="1" applyProtection="1">
      <alignment horizontal="center"/>
    </xf>
    <xf numFmtId="0" fontId="0" fillId="0" borderId="55" xfId="0" applyBorder="1" applyAlignment="1" applyProtection="1">
      <alignment horizontal="center"/>
    </xf>
    <xf numFmtId="0" fontId="0" fillId="0" borderId="4" xfId="0" applyBorder="1" applyAlignment="1" applyProtection="1">
      <alignment vertical="top" wrapText="1"/>
    </xf>
    <xf numFmtId="0" fontId="0" fillId="0" borderId="47" xfId="0" applyBorder="1" applyAlignment="1" applyProtection="1">
      <alignment vertical="top"/>
    </xf>
    <xf numFmtId="0" fontId="0" fillId="0" borderId="55" xfId="0" applyBorder="1" applyAlignment="1" applyProtection="1">
      <alignment vertical="top"/>
    </xf>
    <xf numFmtId="0" fontId="0" fillId="0" borderId="4" xfId="0" applyBorder="1" applyAlignment="1" applyProtection="1">
      <alignment horizontal="left" vertical="top" wrapText="1"/>
    </xf>
    <xf numFmtId="0" fontId="0" fillId="0" borderId="47" xfId="0" applyBorder="1" applyAlignment="1" applyProtection="1">
      <alignment horizontal="left" vertical="top"/>
    </xf>
    <xf numFmtId="0" fontId="0" fillId="0" borderId="55" xfId="0" applyBorder="1" applyAlignment="1" applyProtection="1">
      <alignment horizontal="left" vertical="top"/>
    </xf>
    <xf numFmtId="49" fontId="13" fillId="3" borderId="29" xfId="0" applyNumberFormat="1" applyFont="1" applyFill="1" applyBorder="1" applyAlignment="1" applyProtection="1">
      <alignment horizontal="center"/>
    </xf>
    <xf numFmtId="49" fontId="13" fillId="3" borderId="47" xfId="0" applyNumberFormat="1" applyFont="1" applyFill="1" applyBorder="1" applyAlignment="1" applyProtection="1">
      <alignment horizontal="center"/>
    </xf>
    <xf numFmtId="49" fontId="13" fillId="3" borderId="48" xfId="0" applyNumberFormat="1" applyFont="1" applyFill="1" applyBorder="1" applyAlignment="1" applyProtection="1">
      <alignment horizont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47" xfId="0" applyFont="1" applyFill="1" applyBorder="1" applyAlignment="1" applyProtection="1">
      <alignment horizontal="center" vertical="center"/>
    </xf>
    <xf numFmtId="0" fontId="3" fillId="3" borderId="48" xfId="0" applyFont="1" applyFill="1" applyBorder="1" applyAlignment="1" applyProtection="1">
      <alignment horizontal="center" vertical="center"/>
    </xf>
    <xf numFmtId="0" fontId="4" fillId="9" borderId="41" xfId="0" applyFont="1" applyFill="1" applyBorder="1" applyAlignment="1" applyProtection="1">
      <alignment horizontal="center"/>
    </xf>
    <xf numFmtId="0" fontId="4" fillId="9" borderId="45" xfId="0" applyFont="1" applyFill="1" applyBorder="1" applyAlignment="1" applyProtection="1">
      <alignment horizontal="center"/>
    </xf>
    <xf numFmtId="0" fontId="4" fillId="9" borderId="46" xfId="0" applyFont="1" applyFill="1" applyBorder="1" applyAlignment="1" applyProtection="1">
      <alignment horizontal="center"/>
    </xf>
    <xf numFmtId="0" fontId="4" fillId="9" borderId="4" xfId="0" applyFont="1" applyFill="1" applyBorder="1" applyAlignment="1" applyProtection="1">
      <alignment horizontal="center"/>
    </xf>
    <xf numFmtId="0" fontId="4" fillId="9" borderId="47" xfId="0" applyFont="1" applyFill="1" applyBorder="1" applyAlignment="1" applyProtection="1">
      <alignment horizontal="center"/>
    </xf>
    <xf numFmtId="0" fontId="4" fillId="9" borderId="48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47" xfId="0" applyFont="1" applyFill="1" applyBorder="1" applyAlignment="1" applyProtection="1">
      <alignment horizontal="center" vertical="center"/>
    </xf>
    <xf numFmtId="0" fontId="2" fillId="3" borderId="48" xfId="0" applyFont="1" applyFill="1" applyBorder="1" applyAlignment="1" applyProtection="1">
      <alignment horizontal="center" vertical="center"/>
    </xf>
    <xf numFmtId="49" fontId="13" fillId="3" borderId="4" xfId="0" applyNumberFormat="1" applyFont="1" applyFill="1" applyBorder="1" applyAlignment="1" applyProtection="1">
      <alignment horizontal="center"/>
    </xf>
    <xf numFmtId="0" fontId="6" fillId="3" borderId="29" xfId="0" applyFont="1" applyFill="1" applyBorder="1" applyAlignment="1" applyProtection="1">
      <alignment horizontal="center" vertical="center"/>
    </xf>
    <xf numFmtId="0" fontId="6" fillId="3" borderId="47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48" xfId="0" applyFont="1" applyFill="1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51" xfId="0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51" xfId="0" applyFont="1" applyFill="1" applyBorder="1" applyAlignment="1" applyProtection="1">
      <alignment horizontal="center" vertical="center"/>
    </xf>
    <xf numFmtId="0" fontId="8" fillId="0" borderId="52" xfId="0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/>
    </xf>
    <xf numFmtId="0" fontId="0" fillId="0" borderId="53" xfId="0" applyBorder="1" applyAlignment="1" applyProtection="1">
      <alignment horizontal="center"/>
    </xf>
    <xf numFmtId="0" fontId="0" fillId="0" borderId="52" xfId="0" applyBorder="1" applyAlignment="1" applyProtection="1">
      <alignment horizontal="center"/>
    </xf>
    <xf numFmtId="0" fontId="0" fillId="0" borderId="54" xfId="0" applyBorder="1" applyAlignment="1" applyProtection="1">
      <alignment horizontal="center"/>
    </xf>
    <xf numFmtId="0" fontId="3" fillId="3" borderId="55" xfId="0" applyFont="1" applyFill="1" applyBorder="1" applyAlignment="1" applyProtection="1">
      <alignment horizontal="center" vertical="center"/>
    </xf>
    <xf numFmtId="0" fontId="3" fillId="3" borderId="44" xfId="0" applyFont="1" applyFill="1" applyBorder="1" applyAlignment="1" applyProtection="1">
      <alignment horizontal="center" vertical="center"/>
    </xf>
    <xf numFmtId="0" fontId="3" fillId="3" borderId="28" xfId="0" applyFont="1" applyFill="1" applyBorder="1" applyAlignment="1" applyProtection="1">
      <alignment horizontal="center" vertical="center"/>
    </xf>
    <xf numFmtId="0" fontId="3" fillId="3" borderId="56" xfId="0" applyFont="1" applyFill="1" applyBorder="1" applyAlignment="1" applyProtection="1">
      <alignment horizontal="center" vertical="center"/>
    </xf>
    <xf numFmtId="0" fontId="8" fillId="0" borderId="57" xfId="0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3" borderId="30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49" fontId="13" fillId="3" borderId="58" xfId="0" applyNumberFormat="1" applyFont="1" applyFill="1" applyBorder="1" applyAlignment="1" applyProtection="1">
      <alignment horizontal="center" vertical="center"/>
    </xf>
    <xf numFmtId="49" fontId="13" fillId="3" borderId="59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left" vertical="top"/>
    </xf>
    <xf numFmtId="0" fontId="11" fillId="0" borderId="0" xfId="0" applyFont="1" applyBorder="1" applyAlignment="1" applyProtection="1">
      <alignment horizontal="center"/>
    </xf>
    <xf numFmtId="0" fontId="15" fillId="0" borderId="4" xfId="0" applyFont="1" applyBorder="1" applyAlignment="1" applyProtection="1">
      <alignment horizontal="center" vertical="center" wrapText="1"/>
    </xf>
    <xf numFmtId="0" fontId="15" fillId="0" borderId="47" xfId="0" applyFont="1" applyBorder="1" applyAlignment="1" applyProtection="1">
      <alignment horizontal="center" vertical="center" wrapText="1"/>
    </xf>
    <xf numFmtId="0" fontId="15" fillId="0" borderId="55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/>
    </xf>
    <xf numFmtId="0" fontId="12" fillId="0" borderId="47" xfId="0" applyFont="1" applyBorder="1" applyAlignment="1" applyProtection="1">
      <alignment horizontal="center"/>
    </xf>
    <xf numFmtId="0" fontId="12" fillId="0" borderId="52" xfId="0" applyFont="1" applyBorder="1" applyAlignment="1" applyProtection="1">
      <alignment horizontal="center"/>
    </xf>
    <xf numFmtId="0" fontId="12" fillId="0" borderId="54" xfId="0" applyFont="1" applyBorder="1" applyAlignment="1" applyProtection="1">
      <alignment horizontal="center"/>
    </xf>
    <xf numFmtId="49" fontId="15" fillId="0" borderId="4" xfId="0" applyNumberFormat="1" applyFont="1" applyBorder="1" applyAlignment="1" applyProtection="1">
      <alignment horizontal="center" vertical="center"/>
    </xf>
    <xf numFmtId="49" fontId="15" fillId="0" borderId="55" xfId="0" applyNumberFormat="1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/>
    </xf>
    <xf numFmtId="0" fontId="12" fillId="0" borderId="43" xfId="0" applyFont="1" applyBorder="1" applyAlignment="1" applyProtection="1">
      <alignment horizontal="center"/>
    </xf>
    <xf numFmtId="0" fontId="12" fillId="0" borderId="64" xfId="0" applyFont="1" applyBorder="1" applyAlignment="1" applyProtection="1">
      <alignment horizontal="center"/>
    </xf>
    <xf numFmtId="0" fontId="2" fillId="0" borderId="58" xfId="0" applyFont="1" applyFill="1" applyBorder="1" applyAlignment="1" applyProtection="1">
      <alignment horizontal="center" vertical="center"/>
    </xf>
    <xf numFmtId="0" fontId="2" fillId="0" borderId="59" xfId="0" applyFont="1" applyFill="1" applyBorder="1" applyAlignment="1" applyProtection="1">
      <alignment horizontal="center" vertical="center"/>
    </xf>
    <xf numFmtId="0" fontId="2" fillId="0" borderId="60" xfId="0" applyFont="1" applyFill="1" applyBorder="1" applyAlignment="1" applyProtection="1">
      <alignment horizontal="center" vertical="center"/>
    </xf>
    <xf numFmtId="49" fontId="13" fillId="3" borderId="61" xfId="0" applyNumberFormat="1" applyFont="1" applyFill="1" applyBorder="1" applyAlignment="1" applyProtection="1">
      <alignment horizontal="center"/>
    </xf>
    <xf numFmtId="49" fontId="13" fillId="3" borderId="52" xfId="0" applyNumberFormat="1" applyFont="1" applyFill="1" applyBorder="1" applyAlignment="1" applyProtection="1">
      <alignment horizontal="center"/>
    </xf>
    <xf numFmtId="49" fontId="13" fillId="3" borderId="62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6">
    <dxf>
      <fill>
        <patternFill>
          <bgColor theme="0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N194"/>
  <sheetViews>
    <sheetView showGridLines="0" tabSelected="1" zoomScale="115" zoomScaleNormal="115" workbookViewId="0">
      <selection activeCell="W6" sqref="W6"/>
    </sheetView>
  </sheetViews>
  <sheetFormatPr defaultRowHeight="15" x14ac:dyDescent="0.25"/>
  <cols>
    <col min="1" max="1" width="8.28515625" style="110" customWidth="1"/>
    <col min="2" max="4" width="3.140625" style="111" customWidth="1"/>
    <col min="5" max="5" width="5.85546875" style="110" customWidth="1"/>
    <col min="6" max="6" width="9.5703125" style="110" customWidth="1"/>
    <col min="7" max="7" width="7.5703125" style="110" customWidth="1"/>
    <col min="8" max="8" width="8.7109375" style="110" hidden="1" customWidth="1"/>
    <col min="9" max="16" width="6.42578125" style="110" customWidth="1"/>
    <col min="17" max="17" width="7" style="110" customWidth="1"/>
    <col min="18" max="18" width="7" style="46" customWidth="1"/>
    <col min="19" max="19" width="0.85546875" style="46" customWidth="1"/>
    <col min="20" max="20" width="16.7109375" customWidth="1"/>
    <col min="21" max="23" width="9.7109375" customWidth="1"/>
    <col min="24" max="24" width="8.85546875" customWidth="1"/>
    <col min="25" max="25" width="16.7109375" customWidth="1"/>
    <col min="26" max="28" width="7.85546875" customWidth="1"/>
    <col min="29" max="36" width="6.5703125" customWidth="1"/>
    <col min="38" max="41" width="9.28515625" customWidth="1"/>
  </cols>
  <sheetData>
    <row r="1" spans="1:37" ht="46.9" customHeight="1" thickBot="1" x14ac:dyDescent="0.75">
      <c r="A1" s="116" t="s">
        <v>167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8"/>
    </row>
    <row r="2" spans="1:37" ht="146.44999999999999" customHeight="1" thickBot="1" x14ac:dyDescent="0.3">
      <c r="A2" s="119" t="s">
        <v>200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1"/>
      <c r="Q2" s="122" t="s">
        <v>201</v>
      </c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4"/>
    </row>
    <row r="3" spans="1:37" ht="32.25" customHeight="1" thickBot="1" x14ac:dyDescent="0.55000000000000004">
      <c r="A3" s="175" t="s">
        <v>199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7"/>
      <c r="R3" s="178"/>
      <c r="T3" s="181" t="s">
        <v>193</v>
      </c>
      <c r="U3" s="182"/>
      <c r="V3" s="182"/>
      <c r="W3" s="182"/>
      <c r="X3" s="182"/>
      <c r="Y3" s="182"/>
      <c r="Z3" s="182"/>
      <c r="AA3" s="182"/>
      <c r="AB3" s="183"/>
      <c r="AC3" s="108"/>
      <c r="AD3" s="109"/>
      <c r="AE3" s="109"/>
      <c r="AF3" s="109"/>
      <c r="AG3" s="109"/>
      <c r="AH3" s="109"/>
      <c r="AI3" s="109"/>
      <c r="AJ3" s="109"/>
      <c r="AK3" s="109"/>
    </row>
    <row r="4" spans="1:37" ht="23.25" customHeight="1" thickBot="1" x14ac:dyDescent="0.45">
      <c r="A4" s="172" t="s">
        <v>181</v>
      </c>
      <c r="B4" s="173"/>
      <c r="C4" s="173"/>
      <c r="D4" s="173"/>
      <c r="E4" s="173"/>
      <c r="F4" s="173"/>
      <c r="G4" s="173"/>
      <c r="H4" s="174"/>
      <c r="I4" s="179" t="s">
        <v>57</v>
      </c>
      <c r="J4" s="180"/>
      <c r="K4" s="179" t="s">
        <v>58</v>
      </c>
      <c r="L4" s="180"/>
      <c r="M4" s="179" t="s">
        <v>59</v>
      </c>
      <c r="N4" s="180"/>
      <c r="O4" s="179" t="s">
        <v>60</v>
      </c>
      <c r="P4" s="180"/>
      <c r="Q4" s="179" t="s">
        <v>61</v>
      </c>
      <c r="R4" s="180"/>
      <c r="T4" s="187" t="s">
        <v>171</v>
      </c>
      <c r="U4" s="188"/>
      <c r="V4" s="188"/>
      <c r="W4" s="188"/>
      <c r="X4" s="104"/>
      <c r="Y4" s="187" t="s">
        <v>171</v>
      </c>
      <c r="Z4" s="188"/>
      <c r="AA4" s="188"/>
      <c r="AB4" s="189"/>
    </row>
    <row r="5" spans="1:37" ht="34.5" customHeight="1" thickBot="1" x14ac:dyDescent="0.3">
      <c r="A5" s="20" t="s">
        <v>56</v>
      </c>
      <c r="B5" s="21" t="s">
        <v>53</v>
      </c>
      <c r="C5" s="21" t="s">
        <v>54</v>
      </c>
      <c r="D5" s="21" t="s">
        <v>55</v>
      </c>
      <c r="E5" s="21" t="s">
        <v>64</v>
      </c>
      <c r="F5" s="22" t="s">
        <v>190</v>
      </c>
      <c r="G5" s="22" t="s">
        <v>65</v>
      </c>
      <c r="H5" s="23" t="s">
        <v>192</v>
      </c>
      <c r="I5" s="24" t="s">
        <v>188</v>
      </c>
      <c r="J5" s="25" t="s">
        <v>189</v>
      </c>
      <c r="K5" s="24" t="s">
        <v>188</v>
      </c>
      <c r="L5" s="25" t="s">
        <v>189</v>
      </c>
      <c r="M5" s="24" t="s">
        <v>188</v>
      </c>
      <c r="N5" s="25" t="s">
        <v>189</v>
      </c>
      <c r="O5" s="24" t="s">
        <v>188</v>
      </c>
      <c r="P5" s="25" t="s">
        <v>189</v>
      </c>
      <c r="Q5" s="24" t="s">
        <v>188</v>
      </c>
      <c r="R5" s="25" t="s">
        <v>189</v>
      </c>
      <c r="T5" s="47" t="s">
        <v>198</v>
      </c>
      <c r="U5" s="54" t="s">
        <v>168</v>
      </c>
      <c r="V5" s="54" t="s">
        <v>169</v>
      </c>
      <c r="W5" s="107" t="s">
        <v>170</v>
      </c>
      <c r="X5" s="7"/>
      <c r="Y5" s="47" t="s">
        <v>198</v>
      </c>
      <c r="Z5" s="54" t="s">
        <v>168</v>
      </c>
      <c r="AA5" s="54" t="s">
        <v>169</v>
      </c>
      <c r="AB5" s="55" t="s">
        <v>170</v>
      </c>
    </row>
    <row r="6" spans="1:37" ht="20.100000000000001" customHeight="1" thickBot="1" x14ac:dyDescent="0.3">
      <c r="A6" s="26" t="s">
        <v>0</v>
      </c>
      <c r="B6" s="27">
        <v>6</v>
      </c>
      <c r="C6" s="27">
        <v>6</v>
      </c>
      <c r="D6" s="27">
        <v>8</v>
      </c>
      <c r="E6" s="27">
        <v>36</v>
      </c>
      <c r="F6" s="28">
        <v>264</v>
      </c>
      <c r="G6" s="28">
        <v>288</v>
      </c>
      <c r="H6" s="29">
        <v>588</v>
      </c>
      <c r="I6" s="30">
        <v>4750</v>
      </c>
      <c r="J6" s="31">
        <v>6389</v>
      </c>
      <c r="K6" s="30">
        <v>4488</v>
      </c>
      <c r="L6" s="31">
        <v>6037</v>
      </c>
      <c r="M6" s="30">
        <v>4583</v>
      </c>
      <c r="N6" s="31">
        <v>6505</v>
      </c>
      <c r="O6" s="30">
        <v>4929</v>
      </c>
      <c r="P6" s="31">
        <v>7041</v>
      </c>
      <c r="Q6" s="30">
        <v>5274</v>
      </c>
      <c r="R6" s="31">
        <v>7577</v>
      </c>
      <c r="T6" s="48" t="s">
        <v>180</v>
      </c>
      <c r="U6" s="10">
        <v>0</v>
      </c>
      <c r="V6" s="10">
        <v>0</v>
      </c>
      <c r="W6" s="11">
        <v>0</v>
      </c>
      <c r="X6" s="7">
        <v>0</v>
      </c>
      <c r="Y6" s="48" t="s">
        <v>180</v>
      </c>
      <c r="Z6" s="10">
        <v>0</v>
      </c>
      <c r="AA6" s="10">
        <v>0</v>
      </c>
      <c r="AB6" s="78">
        <v>0</v>
      </c>
    </row>
    <row r="7" spans="1:37" ht="20.100000000000001" customHeight="1" thickBot="1" x14ac:dyDescent="0.3">
      <c r="A7" s="32" t="s">
        <v>51</v>
      </c>
      <c r="B7" s="33">
        <v>6</v>
      </c>
      <c r="C7" s="33">
        <v>6</v>
      </c>
      <c r="D7" s="33">
        <v>9</v>
      </c>
      <c r="E7" s="33">
        <v>36</v>
      </c>
      <c r="F7" s="34">
        <v>288</v>
      </c>
      <c r="G7" s="34">
        <v>324</v>
      </c>
      <c r="H7" s="35">
        <v>648</v>
      </c>
      <c r="I7" s="36">
        <v>4987.5</v>
      </c>
      <c r="J7" s="37">
        <v>6708.4500000000007</v>
      </c>
      <c r="K7" s="36">
        <v>4712.4000000000005</v>
      </c>
      <c r="L7" s="37">
        <v>6338.85</v>
      </c>
      <c r="M7" s="36">
        <v>4812.1500000000005</v>
      </c>
      <c r="N7" s="37">
        <v>6830.25</v>
      </c>
      <c r="O7" s="36">
        <v>5175.45</v>
      </c>
      <c r="P7" s="37">
        <v>7393.05</v>
      </c>
      <c r="Q7" s="36">
        <v>5537.7</v>
      </c>
      <c r="R7" s="37">
        <v>7955.85</v>
      </c>
      <c r="T7" s="47" t="s">
        <v>195</v>
      </c>
      <c r="U7" s="128">
        <f>Length_Rec*Width_Rec</f>
        <v>0</v>
      </c>
      <c r="V7" s="129"/>
      <c r="W7" s="129"/>
      <c r="X7" s="7"/>
      <c r="Y7" s="47" t="s">
        <v>195</v>
      </c>
      <c r="Z7" s="128">
        <f>Z6*AA6</f>
        <v>0</v>
      </c>
      <c r="AA7" s="129"/>
      <c r="AB7" s="130"/>
    </row>
    <row r="8" spans="1:37" ht="20.100000000000001" customHeight="1" thickBot="1" x14ac:dyDescent="0.3">
      <c r="A8" s="32" t="s">
        <v>115</v>
      </c>
      <c r="B8" s="33">
        <v>6</v>
      </c>
      <c r="C8" s="33">
        <v>6</v>
      </c>
      <c r="D8" s="33">
        <v>10</v>
      </c>
      <c r="E8" s="33">
        <v>36</v>
      </c>
      <c r="F8" s="34">
        <v>312</v>
      </c>
      <c r="G8" s="34">
        <v>360</v>
      </c>
      <c r="H8" s="35">
        <v>708</v>
      </c>
      <c r="I8" s="36">
        <v>5225</v>
      </c>
      <c r="J8" s="37">
        <v>7027.9000000000005</v>
      </c>
      <c r="K8" s="36">
        <v>4936.8</v>
      </c>
      <c r="L8" s="37">
        <v>6640.7000000000007</v>
      </c>
      <c r="M8" s="36">
        <v>5041.3</v>
      </c>
      <c r="N8" s="37">
        <v>7155.5000000000009</v>
      </c>
      <c r="O8" s="36">
        <v>5421.9000000000005</v>
      </c>
      <c r="P8" s="37">
        <v>7745.1</v>
      </c>
      <c r="Q8" s="36">
        <v>5801.4000000000005</v>
      </c>
      <c r="R8" s="37">
        <v>8334.7000000000007</v>
      </c>
      <c r="T8" s="47" t="s">
        <v>196</v>
      </c>
      <c r="U8" s="128">
        <f>((Length_Rec*Width_Rec)*2+(Length_Rec*Height_Rec)*2+(Width_Rec*Height_Rec)*2)</f>
        <v>0</v>
      </c>
      <c r="V8" s="129"/>
      <c r="W8" s="129"/>
      <c r="X8" s="7"/>
      <c r="Y8" s="47" t="s">
        <v>196</v>
      </c>
      <c r="Z8" s="128">
        <f>((Z6*AA6)*2+(Z47*AB6)*2+(AA6*AB6)*2)</f>
        <v>0</v>
      </c>
      <c r="AA8" s="129"/>
      <c r="AB8" s="130"/>
    </row>
    <row r="9" spans="1:37" ht="20.100000000000001" customHeight="1" thickBot="1" x14ac:dyDescent="0.3">
      <c r="A9" s="32" t="s">
        <v>1</v>
      </c>
      <c r="B9" s="33">
        <v>6</v>
      </c>
      <c r="C9" s="33">
        <v>8</v>
      </c>
      <c r="D9" s="33">
        <v>8</v>
      </c>
      <c r="E9" s="33">
        <v>48</v>
      </c>
      <c r="F9" s="34">
        <v>320</v>
      </c>
      <c r="G9" s="34">
        <v>384</v>
      </c>
      <c r="H9" s="35">
        <v>752</v>
      </c>
      <c r="I9" s="36">
        <v>5417</v>
      </c>
      <c r="J9" s="37">
        <v>7274</v>
      </c>
      <c r="K9" s="36">
        <v>5119</v>
      </c>
      <c r="L9" s="37">
        <v>6974</v>
      </c>
      <c r="M9" s="36">
        <v>5225</v>
      </c>
      <c r="N9" s="37">
        <v>7407</v>
      </c>
      <c r="O9" s="36">
        <v>5630</v>
      </c>
      <c r="P9" s="37">
        <v>8028</v>
      </c>
      <c r="Q9" s="36">
        <v>6034</v>
      </c>
      <c r="R9" s="37">
        <v>8648</v>
      </c>
      <c r="T9" s="47" t="s">
        <v>197</v>
      </c>
      <c r="U9" s="128">
        <f>Length_Rec*Width_Rec*Height_Rec</f>
        <v>0</v>
      </c>
      <c r="V9" s="129"/>
      <c r="W9" s="129"/>
      <c r="X9" s="7"/>
      <c r="Y9" s="47" t="s">
        <v>197</v>
      </c>
      <c r="Z9" s="128">
        <f>Z6*AA6*AB6</f>
        <v>0</v>
      </c>
      <c r="AA9" s="129"/>
      <c r="AB9" s="130"/>
    </row>
    <row r="10" spans="1:37" ht="20.100000000000001" customHeight="1" thickBot="1" x14ac:dyDescent="0.3">
      <c r="A10" s="32" t="s">
        <v>52</v>
      </c>
      <c r="B10" s="33">
        <v>6</v>
      </c>
      <c r="C10" s="33">
        <v>8</v>
      </c>
      <c r="D10" s="33">
        <v>9</v>
      </c>
      <c r="E10" s="33">
        <v>48</v>
      </c>
      <c r="F10" s="34">
        <v>348</v>
      </c>
      <c r="G10" s="34">
        <v>432</v>
      </c>
      <c r="H10" s="35">
        <v>828</v>
      </c>
      <c r="I10" s="36">
        <v>5687.85</v>
      </c>
      <c r="J10" s="37">
        <v>7637.7000000000007</v>
      </c>
      <c r="K10" s="36">
        <v>5374.95</v>
      </c>
      <c r="L10" s="37">
        <v>7322.7000000000007</v>
      </c>
      <c r="M10" s="36">
        <v>5486.25</v>
      </c>
      <c r="N10" s="37">
        <v>7777.35</v>
      </c>
      <c r="O10" s="36">
        <v>5911.5</v>
      </c>
      <c r="P10" s="37">
        <v>8429.4</v>
      </c>
      <c r="Q10" s="36">
        <v>6335.7</v>
      </c>
      <c r="R10" s="37">
        <v>9080.4</v>
      </c>
      <c r="T10" s="57" t="s">
        <v>202</v>
      </c>
      <c r="U10" s="9">
        <v>0</v>
      </c>
      <c r="V10" s="13">
        <v>1060</v>
      </c>
      <c r="W10" s="106">
        <f>U10*V10</f>
        <v>0</v>
      </c>
      <c r="X10" s="7"/>
      <c r="Y10" s="57" t="s">
        <v>202</v>
      </c>
      <c r="Z10" s="9">
        <v>0</v>
      </c>
      <c r="AA10" s="13">
        <v>1060</v>
      </c>
      <c r="AB10" s="79">
        <f>Z10*AA10</f>
        <v>0</v>
      </c>
    </row>
    <row r="11" spans="1:37" ht="20.100000000000001" customHeight="1" thickBot="1" x14ac:dyDescent="0.3">
      <c r="A11" s="32" t="s">
        <v>116</v>
      </c>
      <c r="B11" s="33">
        <v>6</v>
      </c>
      <c r="C11" s="33">
        <v>8</v>
      </c>
      <c r="D11" s="33">
        <v>10</v>
      </c>
      <c r="E11" s="33">
        <v>48</v>
      </c>
      <c r="F11" s="34">
        <v>376</v>
      </c>
      <c r="G11" s="34">
        <v>480</v>
      </c>
      <c r="H11" s="35">
        <v>904</v>
      </c>
      <c r="I11" s="36">
        <v>5958.7000000000007</v>
      </c>
      <c r="J11" s="37">
        <v>8001.4000000000005</v>
      </c>
      <c r="K11" s="36">
        <v>5630.9000000000005</v>
      </c>
      <c r="L11" s="37">
        <v>7671.4000000000005</v>
      </c>
      <c r="M11" s="36">
        <v>5747.5000000000009</v>
      </c>
      <c r="N11" s="37">
        <v>8147.7000000000007</v>
      </c>
      <c r="O11" s="36">
        <v>6193.0000000000009</v>
      </c>
      <c r="P11" s="37">
        <v>8830.8000000000011</v>
      </c>
      <c r="Q11" s="36">
        <v>6637.4000000000005</v>
      </c>
      <c r="R11" s="37">
        <v>9512.8000000000011</v>
      </c>
      <c r="T11" s="141" t="s">
        <v>184</v>
      </c>
      <c r="U11" s="142"/>
      <c r="V11" s="142"/>
      <c r="W11" s="142"/>
      <c r="X11" s="7"/>
      <c r="Y11" s="141" t="s">
        <v>184</v>
      </c>
      <c r="Z11" s="142"/>
      <c r="AA11" s="142"/>
      <c r="AB11" s="144"/>
    </row>
    <row r="12" spans="1:37" ht="20.100000000000001" customHeight="1" thickBot="1" x14ac:dyDescent="0.3">
      <c r="A12" s="32" t="s">
        <v>2</v>
      </c>
      <c r="B12" s="33">
        <v>6</v>
      </c>
      <c r="C12" s="33">
        <v>10</v>
      </c>
      <c r="D12" s="33">
        <v>8</v>
      </c>
      <c r="E12" s="33">
        <v>60</v>
      </c>
      <c r="F12" s="34">
        <v>376</v>
      </c>
      <c r="G12" s="34">
        <v>480</v>
      </c>
      <c r="H12" s="35">
        <v>916</v>
      </c>
      <c r="I12" s="36">
        <v>6055</v>
      </c>
      <c r="J12" s="37">
        <v>8100</v>
      </c>
      <c r="K12" s="36">
        <v>5722</v>
      </c>
      <c r="L12" s="37">
        <v>7655</v>
      </c>
      <c r="M12" s="36">
        <v>5806</v>
      </c>
      <c r="N12" s="37">
        <v>8213</v>
      </c>
      <c r="O12" s="36">
        <v>6265</v>
      </c>
      <c r="P12" s="37">
        <v>8911</v>
      </c>
      <c r="Q12" s="36">
        <v>6725</v>
      </c>
      <c r="R12" s="37">
        <v>9609</v>
      </c>
      <c r="T12" s="49" t="s">
        <v>185</v>
      </c>
      <c r="U12" s="52" t="s">
        <v>166</v>
      </c>
      <c r="V12" s="52" t="s">
        <v>187</v>
      </c>
      <c r="W12" s="53" t="s">
        <v>186</v>
      </c>
      <c r="X12" s="7"/>
      <c r="Y12" s="49" t="s">
        <v>185</v>
      </c>
      <c r="Z12" s="52" t="s">
        <v>166</v>
      </c>
      <c r="AA12" s="52" t="s">
        <v>187</v>
      </c>
      <c r="AB12" s="80" t="s">
        <v>186</v>
      </c>
    </row>
    <row r="13" spans="1:37" ht="20.100000000000001" customHeight="1" thickBot="1" x14ac:dyDescent="0.3">
      <c r="A13" s="32" t="s">
        <v>3</v>
      </c>
      <c r="B13" s="33">
        <v>8</v>
      </c>
      <c r="C13" s="33">
        <v>8</v>
      </c>
      <c r="D13" s="33">
        <v>8</v>
      </c>
      <c r="E13" s="33">
        <v>64</v>
      </c>
      <c r="F13" s="34">
        <v>384</v>
      </c>
      <c r="G13" s="34">
        <v>512</v>
      </c>
      <c r="H13" s="35">
        <v>960</v>
      </c>
      <c r="I13" s="36">
        <v>6188</v>
      </c>
      <c r="J13" s="37">
        <v>8291</v>
      </c>
      <c r="K13" s="36">
        <v>5848</v>
      </c>
      <c r="L13" s="37">
        <v>7835</v>
      </c>
      <c r="M13" s="36">
        <v>5934</v>
      </c>
      <c r="N13" s="37">
        <v>8410</v>
      </c>
      <c r="O13" s="36">
        <v>6405</v>
      </c>
      <c r="P13" s="37">
        <v>9127</v>
      </c>
      <c r="Q13" s="36">
        <v>6876</v>
      </c>
      <c r="R13" s="37">
        <v>9844</v>
      </c>
      <c r="T13" s="50" t="s">
        <v>63</v>
      </c>
      <c r="U13" s="14" t="e">
        <f>INDEX(A6:I158,W13,9)</f>
        <v>#N/A</v>
      </c>
      <c r="V13" s="14" t="e">
        <f>U13+W10</f>
        <v>#N/A</v>
      </c>
      <c r="W13" s="15" t="e">
        <f>MATCH(U9,G6:G158,1)</f>
        <v>#N/A</v>
      </c>
      <c r="X13" s="7"/>
      <c r="Y13" s="50" t="s">
        <v>63</v>
      </c>
      <c r="Z13" s="14" t="e">
        <f>INDEX(A6:I158,AB13,9)</f>
        <v>#N/A</v>
      </c>
      <c r="AA13" s="14" t="e">
        <f>Z13+AB10</f>
        <v>#N/A</v>
      </c>
      <c r="AB13" s="88" t="e">
        <f>MATCH(Z9,G6:G158,1)</f>
        <v>#N/A</v>
      </c>
    </row>
    <row r="14" spans="1:37" ht="20.100000000000001" customHeight="1" thickBot="1" x14ac:dyDescent="0.3">
      <c r="A14" s="32" t="s">
        <v>66</v>
      </c>
      <c r="B14" s="33">
        <v>6</v>
      </c>
      <c r="C14" s="33">
        <v>10</v>
      </c>
      <c r="D14" s="33">
        <v>9</v>
      </c>
      <c r="E14" s="33">
        <v>60</v>
      </c>
      <c r="F14" s="34">
        <v>408</v>
      </c>
      <c r="G14" s="34">
        <v>540</v>
      </c>
      <c r="H14" s="35">
        <v>1008</v>
      </c>
      <c r="I14" s="36">
        <v>6357.75</v>
      </c>
      <c r="J14" s="37">
        <v>8505</v>
      </c>
      <c r="K14" s="36">
        <v>6008.1</v>
      </c>
      <c r="L14" s="37">
        <v>8037.75</v>
      </c>
      <c r="M14" s="36">
        <v>6096.3</v>
      </c>
      <c r="N14" s="37">
        <v>8623.65</v>
      </c>
      <c r="O14" s="36">
        <v>6578.25</v>
      </c>
      <c r="P14" s="37">
        <v>9356.5500000000011</v>
      </c>
      <c r="Q14" s="36">
        <v>7061.25</v>
      </c>
      <c r="R14" s="37">
        <v>10089.450000000001</v>
      </c>
      <c r="T14" s="63" t="s">
        <v>62</v>
      </c>
      <c r="U14" s="69" t="e">
        <f>INDEX(A6:J158,W13,10)</f>
        <v>#N/A</v>
      </c>
      <c r="V14" s="69" t="e">
        <f>U14+W10</f>
        <v>#N/A</v>
      </c>
      <c r="W14" s="70" t="e">
        <f>MATCH(U9,G6:G158,1)</f>
        <v>#N/A</v>
      </c>
      <c r="X14" s="113"/>
      <c r="Y14" s="51" t="s">
        <v>62</v>
      </c>
      <c r="Z14" s="16" t="e">
        <f>INDEX(A6:J158,AB13,10)</f>
        <v>#N/A</v>
      </c>
      <c r="AA14" s="16" t="e">
        <f>Z14+AB10</f>
        <v>#N/A</v>
      </c>
      <c r="AB14" s="89" t="e">
        <f>MATCH(Z9,G6:G158,1)</f>
        <v>#N/A</v>
      </c>
    </row>
    <row r="15" spans="1:37" ht="20.100000000000001" customHeight="1" thickTop="1" thickBot="1" x14ac:dyDescent="0.3">
      <c r="A15" s="32" t="s">
        <v>67</v>
      </c>
      <c r="B15" s="33">
        <v>8</v>
      </c>
      <c r="C15" s="33">
        <v>8</v>
      </c>
      <c r="D15" s="33">
        <v>9</v>
      </c>
      <c r="E15" s="33">
        <v>64</v>
      </c>
      <c r="F15" s="34">
        <v>416</v>
      </c>
      <c r="G15" s="34">
        <v>576</v>
      </c>
      <c r="H15" s="35">
        <v>1056</v>
      </c>
      <c r="I15" s="36">
        <v>6497.4000000000005</v>
      </c>
      <c r="J15" s="37">
        <v>8705.5500000000011</v>
      </c>
      <c r="K15" s="36">
        <v>6140.4000000000005</v>
      </c>
      <c r="L15" s="37">
        <v>8226.75</v>
      </c>
      <c r="M15" s="36">
        <v>6230.7</v>
      </c>
      <c r="N15" s="37">
        <v>8830.5</v>
      </c>
      <c r="O15" s="36">
        <v>6725.25</v>
      </c>
      <c r="P15" s="37">
        <v>9583.35</v>
      </c>
      <c r="Q15" s="36">
        <v>7219.8</v>
      </c>
      <c r="R15" s="37">
        <v>10336.200000000001</v>
      </c>
      <c r="T15" s="184"/>
      <c r="U15" s="185"/>
      <c r="V15" s="185"/>
      <c r="W15" s="186"/>
      <c r="X15" s="4"/>
      <c r="Y15" s="184"/>
      <c r="Z15" s="185"/>
      <c r="AA15" s="185"/>
      <c r="AB15" s="186"/>
      <c r="AK15" s="1"/>
    </row>
    <row r="16" spans="1:37" ht="20.100000000000001" customHeight="1" thickBot="1" x14ac:dyDescent="0.4">
      <c r="A16" s="32" t="s">
        <v>117</v>
      </c>
      <c r="B16" s="33">
        <v>6</v>
      </c>
      <c r="C16" s="33">
        <v>10</v>
      </c>
      <c r="D16" s="33">
        <v>10</v>
      </c>
      <c r="E16" s="33">
        <v>60</v>
      </c>
      <c r="F16" s="34">
        <v>440</v>
      </c>
      <c r="G16" s="34">
        <v>600</v>
      </c>
      <c r="H16" s="35">
        <v>1100</v>
      </c>
      <c r="I16" s="36">
        <v>6660.5000000000009</v>
      </c>
      <c r="J16" s="37">
        <v>8910</v>
      </c>
      <c r="K16" s="36">
        <v>6294.2000000000007</v>
      </c>
      <c r="L16" s="37">
        <v>8420.5</v>
      </c>
      <c r="M16" s="36">
        <v>6386.6</v>
      </c>
      <c r="N16" s="37">
        <v>9034.3000000000011</v>
      </c>
      <c r="O16" s="36">
        <v>6891.5000000000009</v>
      </c>
      <c r="P16" s="37">
        <v>9802.1</v>
      </c>
      <c r="Q16" s="36">
        <v>7397.5000000000009</v>
      </c>
      <c r="R16" s="37">
        <v>10569.900000000001</v>
      </c>
      <c r="T16" s="125" t="s">
        <v>171</v>
      </c>
      <c r="U16" s="126"/>
      <c r="V16" s="126"/>
      <c r="W16" s="127"/>
      <c r="X16" s="4"/>
      <c r="Y16" s="125" t="s">
        <v>194</v>
      </c>
      <c r="Z16" s="126"/>
      <c r="AA16" s="126"/>
      <c r="AB16" s="127"/>
      <c r="AC16" s="74"/>
      <c r="AD16" s="74"/>
      <c r="AE16" s="74"/>
      <c r="AF16" s="74"/>
      <c r="AG16" s="67"/>
      <c r="AH16" s="67"/>
      <c r="AI16" s="67"/>
      <c r="AJ16" s="67"/>
      <c r="AK16" s="67"/>
    </row>
    <row r="17" spans="1:37" ht="20.100000000000001" customHeight="1" thickBot="1" x14ac:dyDescent="0.3">
      <c r="A17" s="32" t="s">
        <v>118</v>
      </c>
      <c r="B17" s="33">
        <v>8</v>
      </c>
      <c r="C17" s="33">
        <v>8</v>
      </c>
      <c r="D17" s="33">
        <v>10</v>
      </c>
      <c r="E17" s="33">
        <v>64</v>
      </c>
      <c r="F17" s="34">
        <v>448</v>
      </c>
      <c r="G17" s="34">
        <v>640</v>
      </c>
      <c r="H17" s="35">
        <v>1152</v>
      </c>
      <c r="I17" s="36">
        <v>6806.8</v>
      </c>
      <c r="J17" s="37">
        <v>9120.1</v>
      </c>
      <c r="K17" s="36">
        <v>6432.8</v>
      </c>
      <c r="L17" s="37">
        <v>8618.5</v>
      </c>
      <c r="M17" s="36">
        <v>6527.4000000000005</v>
      </c>
      <c r="N17" s="37">
        <v>9251</v>
      </c>
      <c r="O17" s="36">
        <v>7045.5000000000009</v>
      </c>
      <c r="P17" s="37">
        <v>10039.700000000001</v>
      </c>
      <c r="Q17" s="36">
        <v>7563.6</v>
      </c>
      <c r="R17" s="37">
        <v>10828.400000000001</v>
      </c>
      <c r="T17" s="47" t="s">
        <v>198</v>
      </c>
      <c r="U17" s="54" t="s">
        <v>168</v>
      </c>
      <c r="V17" s="54" t="s">
        <v>169</v>
      </c>
      <c r="W17" s="55" t="s">
        <v>170</v>
      </c>
      <c r="X17" s="4"/>
      <c r="Y17" s="47" t="s">
        <v>198</v>
      </c>
      <c r="Z17" s="54" t="s">
        <v>168</v>
      </c>
      <c r="AA17" s="54" t="s">
        <v>169</v>
      </c>
      <c r="AB17" s="55" t="s">
        <v>170</v>
      </c>
      <c r="AC17" s="77"/>
      <c r="AD17" s="74"/>
      <c r="AE17" s="74"/>
      <c r="AF17" s="74"/>
      <c r="AG17" s="67"/>
      <c r="AH17" s="67"/>
      <c r="AI17" s="67"/>
      <c r="AJ17" s="67"/>
      <c r="AK17" s="67"/>
    </row>
    <row r="18" spans="1:37" ht="20.100000000000001" customHeight="1" thickBot="1" x14ac:dyDescent="0.3">
      <c r="A18" s="32" t="s">
        <v>4</v>
      </c>
      <c r="B18" s="33">
        <v>8</v>
      </c>
      <c r="C18" s="33">
        <v>10</v>
      </c>
      <c r="D18" s="33">
        <v>8</v>
      </c>
      <c r="E18" s="33">
        <v>80</v>
      </c>
      <c r="F18" s="34">
        <v>448</v>
      </c>
      <c r="G18" s="34">
        <v>640</v>
      </c>
      <c r="H18" s="35">
        <v>1168</v>
      </c>
      <c r="I18" s="36">
        <v>6954</v>
      </c>
      <c r="J18" s="37">
        <v>9269</v>
      </c>
      <c r="K18" s="36">
        <v>6572</v>
      </c>
      <c r="L18" s="37">
        <v>8759</v>
      </c>
      <c r="M18" s="36">
        <v>6631</v>
      </c>
      <c r="N18" s="37">
        <v>9363</v>
      </c>
      <c r="O18" s="36">
        <v>7165</v>
      </c>
      <c r="P18" s="37">
        <v>10169</v>
      </c>
      <c r="Q18" s="36">
        <v>7699</v>
      </c>
      <c r="R18" s="37">
        <v>10974</v>
      </c>
      <c r="T18" s="48" t="s">
        <v>180</v>
      </c>
      <c r="U18" s="10">
        <v>0</v>
      </c>
      <c r="V18" s="10">
        <v>0</v>
      </c>
      <c r="W18" s="78">
        <v>0</v>
      </c>
      <c r="X18" s="4">
        <v>0</v>
      </c>
      <c r="Y18" s="48" t="s">
        <v>180</v>
      </c>
      <c r="Z18" s="10">
        <v>0</v>
      </c>
      <c r="AA18" s="10">
        <v>0</v>
      </c>
      <c r="AB18" s="78">
        <v>0</v>
      </c>
      <c r="AC18" s="77"/>
      <c r="AD18" s="74"/>
      <c r="AE18" s="74"/>
      <c r="AF18" s="74"/>
      <c r="AG18" s="67"/>
      <c r="AH18" s="67"/>
      <c r="AI18" s="67"/>
      <c r="AJ18" s="67"/>
      <c r="AK18" s="67"/>
    </row>
    <row r="19" spans="1:37" ht="20.100000000000001" customHeight="1" thickBot="1" x14ac:dyDescent="0.3">
      <c r="A19" s="32" t="s">
        <v>68</v>
      </c>
      <c r="B19" s="33">
        <v>8</v>
      </c>
      <c r="C19" s="33">
        <v>10</v>
      </c>
      <c r="D19" s="33">
        <v>9</v>
      </c>
      <c r="E19" s="33">
        <v>80</v>
      </c>
      <c r="F19" s="34">
        <v>484</v>
      </c>
      <c r="G19" s="34">
        <v>720</v>
      </c>
      <c r="H19" s="35">
        <v>1284</v>
      </c>
      <c r="I19" s="36">
        <v>7301.7000000000007</v>
      </c>
      <c r="J19" s="37">
        <v>9732.4500000000007</v>
      </c>
      <c r="K19" s="36">
        <v>6900.6</v>
      </c>
      <c r="L19" s="37">
        <v>9196.9500000000007</v>
      </c>
      <c r="M19" s="36">
        <v>6962.55</v>
      </c>
      <c r="N19" s="37">
        <v>9831.15</v>
      </c>
      <c r="O19" s="36">
        <v>7523.25</v>
      </c>
      <c r="P19" s="37">
        <v>10677.45</v>
      </c>
      <c r="Q19" s="36">
        <v>8083.9500000000007</v>
      </c>
      <c r="R19" s="37">
        <v>11522.7</v>
      </c>
      <c r="T19" s="47" t="s">
        <v>195</v>
      </c>
      <c r="U19" s="128">
        <f>U18*V18</f>
        <v>0</v>
      </c>
      <c r="V19" s="129"/>
      <c r="W19" s="130"/>
      <c r="X19" s="4"/>
      <c r="Y19" s="47" t="s">
        <v>195</v>
      </c>
      <c r="Z19" s="128">
        <f>Z18*AA18</f>
        <v>0</v>
      </c>
      <c r="AA19" s="129"/>
      <c r="AB19" s="130"/>
      <c r="AC19" s="77"/>
      <c r="AD19" s="74"/>
      <c r="AE19" s="74"/>
      <c r="AF19" s="74"/>
      <c r="AG19" s="67"/>
      <c r="AH19" s="67"/>
      <c r="AI19" s="67"/>
      <c r="AJ19" s="67"/>
      <c r="AK19" s="67"/>
    </row>
    <row r="20" spans="1:37" ht="20.100000000000001" customHeight="1" thickBot="1" x14ac:dyDescent="0.3">
      <c r="A20" s="32" t="s">
        <v>5</v>
      </c>
      <c r="B20" s="33">
        <v>8</v>
      </c>
      <c r="C20" s="33">
        <v>12</v>
      </c>
      <c r="D20" s="33">
        <v>8</v>
      </c>
      <c r="E20" s="33">
        <v>96</v>
      </c>
      <c r="F20" s="34">
        <v>512</v>
      </c>
      <c r="G20" s="34">
        <v>768</v>
      </c>
      <c r="H20" s="35">
        <v>1376</v>
      </c>
      <c r="I20" s="36">
        <v>7669</v>
      </c>
      <c r="J20" s="37">
        <v>10174</v>
      </c>
      <c r="K20" s="36">
        <v>7247</v>
      </c>
      <c r="L20" s="37">
        <v>9614</v>
      </c>
      <c r="M20" s="36">
        <v>7273</v>
      </c>
      <c r="N20" s="37">
        <v>10234</v>
      </c>
      <c r="O20" s="36">
        <v>7867</v>
      </c>
      <c r="P20" s="37">
        <v>11123</v>
      </c>
      <c r="Q20" s="36">
        <v>8461</v>
      </c>
      <c r="R20" s="37">
        <v>12011</v>
      </c>
      <c r="T20" s="47" t="s">
        <v>196</v>
      </c>
      <c r="U20" s="128">
        <f>((U18*V18)*2+(U59*W18)*2+(V18*W18)*2)</f>
        <v>0</v>
      </c>
      <c r="V20" s="129"/>
      <c r="W20" s="130"/>
      <c r="X20" s="4"/>
      <c r="Y20" s="47" t="s">
        <v>196</v>
      </c>
      <c r="Z20" s="128">
        <f>((Z18*AA18)*2+(Z60*AB18)*2+(AA18*AB18)*2)</f>
        <v>0</v>
      </c>
      <c r="AA20" s="129"/>
      <c r="AB20" s="130"/>
      <c r="AC20" s="77"/>
      <c r="AD20" s="74"/>
      <c r="AE20" s="74"/>
      <c r="AF20" s="74"/>
      <c r="AG20" s="67"/>
      <c r="AH20" s="67"/>
      <c r="AI20" s="67"/>
      <c r="AJ20" s="67"/>
      <c r="AK20" s="67"/>
    </row>
    <row r="21" spans="1:37" ht="20.100000000000001" customHeight="1" thickBot="1" x14ac:dyDescent="0.3">
      <c r="A21" s="32" t="s">
        <v>191</v>
      </c>
      <c r="B21" s="33">
        <v>8</v>
      </c>
      <c r="C21" s="33">
        <v>10</v>
      </c>
      <c r="D21" s="33">
        <v>10</v>
      </c>
      <c r="E21" s="33">
        <v>80</v>
      </c>
      <c r="F21" s="34">
        <v>520</v>
      </c>
      <c r="G21" s="34">
        <v>800</v>
      </c>
      <c r="H21" s="35">
        <v>1400</v>
      </c>
      <c r="I21" s="36">
        <v>7649.4000000000005</v>
      </c>
      <c r="J21" s="37">
        <v>10195.900000000001</v>
      </c>
      <c r="K21" s="36">
        <v>7229.2000000000007</v>
      </c>
      <c r="L21" s="37">
        <v>9634.9000000000015</v>
      </c>
      <c r="M21" s="36">
        <v>7294.1</v>
      </c>
      <c r="N21" s="37">
        <v>10299.300000000001</v>
      </c>
      <c r="O21" s="36">
        <v>7881.5000000000009</v>
      </c>
      <c r="P21" s="37">
        <v>11185.900000000001</v>
      </c>
      <c r="Q21" s="36">
        <v>8468.9000000000015</v>
      </c>
      <c r="R21" s="37">
        <v>12071.400000000001</v>
      </c>
      <c r="T21" s="47" t="s">
        <v>197</v>
      </c>
      <c r="U21" s="128">
        <f>U18*V18*W18</f>
        <v>0</v>
      </c>
      <c r="V21" s="129"/>
      <c r="W21" s="130"/>
      <c r="X21" s="4"/>
      <c r="Y21" s="47" t="s">
        <v>197</v>
      </c>
      <c r="Z21" s="128">
        <f>Z18*AA18*AB18</f>
        <v>0</v>
      </c>
      <c r="AA21" s="129"/>
      <c r="AB21" s="130"/>
      <c r="AC21" s="77"/>
      <c r="AD21" s="74"/>
      <c r="AE21" s="74"/>
      <c r="AF21" s="74"/>
      <c r="AG21" s="67"/>
      <c r="AH21" s="67"/>
      <c r="AI21" s="67"/>
      <c r="AJ21" s="67"/>
      <c r="AK21" s="67"/>
    </row>
    <row r="22" spans="1:37" ht="20.100000000000001" customHeight="1" thickBot="1" x14ac:dyDescent="0.3">
      <c r="A22" s="32" t="s">
        <v>16</v>
      </c>
      <c r="B22" s="33">
        <v>10</v>
      </c>
      <c r="C22" s="33">
        <v>10</v>
      </c>
      <c r="D22" s="33">
        <v>8</v>
      </c>
      <c r="E22" s="33">
        <v>100</v>
      </c>
      <c r="F22" s="34">
        <v>520</v>
      </c>
      <c r="G22" s="34">
        <v>800</v>
      </c>
      <c r="H22" s="35">
        <v>1420</v>
      </c>
      <c r="I22" s="36">
        <v>7789</v>
      </c>
      <c r="J22" s="37">
        <v>10339</v>
      </c>
      <c r="K22" s="36">
        <v>7361</v>
      </c>
      <c r="L22" s="37">
        <v>9770</v>
      </c>
      <c r="M22" s="36">
        <v>7386</v>
      </c>
      <c r="N22" s="37">
        <v>10401</v>
      </c>
      <c r="O22" s="36">
        <v>7990</v>
      </c>
      <c r="P22" s="37">
        <v>11304</v>
      </c>
      <c r="Q22" s="36">
        <v>8594</v>
      </c>
      <c r="R22" s="37">
        <v>12208</v>
      </c>
      <c r="T22" s="57" t="s">
        <v>202</v>
      </c>
      <c r="U22" s="9">
        <v>0</v>
      </c>
      <c r="V22" s="13">
        <v>1060</v>
      </c>
      <c r="W22" s="79">
        <f>U22*V22</f>
        <v>0</v>
      </c>
      <c r="X22" s="4"/>
      <c r="Y22" s="57" t="s">
        <v>202</v>
      </c>
      <c r="Z22" s="9">
        <v>0</v>
      </c>
      <c r="AA22" s="13">
        <v>1060</v>
      </c>
      <c r="AB22" s="79">
        <f>Z22*AA22</f>
        <v>0</v>
      </c>
      <c r="AC22" s="77"/>
      <c r="AD22" s="74"/>
      <c r="AE22" s="74"/>
      <c r="AF22" s="74"/>
      <c r="AG22" s="67"/>
      <c r="AH22" s="67"/>
      <c r="AI22" s="67"/>
      <c r="AJ22" s="67"/>
      <c r="AK22" s="67"/>
    </row>
    <row r="23" spans="1:37" ht="20.100000000000001" customHeight="1" thickBot="1" x14ac:dyDescent="0.3">
      <c r="A23" s="32" t="s">
        <v>69</v>
      </c>
      <c r="B23" s="33">
        <v>8</v>
      </c>
      <c r="C23" s="33">
        <v>12</v>
      </c>
      <c r="D23" s="33">
        <v>9</v>
      </c>
      <c r="E23" s="33">
        <v>96</v>
      </c>
      <c r="F23" s="34">
        <v>552</v>
      </c>
      <c r="G23" s="34">
        <v>864</v>
      </c>
      <c r="H23" s="35">
        <v>1512</v>
      </c>
      <c r="I23" s="36">
        <v>8052.4500000000007</v>
      </c>
      <c r="J23" s="37">
        <v>10682.7</v>
      </c>
      <c r="K23" s="36">
        <v>7609.35</v>
      </c>
      <c r="L23" s="37">
        <v>10094.700000000001</v>
      </c>
      <c r="M23" s="36">
        <v>7636.6500000000005</v>
      </c>
      <c r="N23" s="37">
        <v>10745.7</v>
      </c>
      <c r="O23" s="36">
        <v>8260.35</v>
      </c>
      <c r="P23" s="37">
        <v>11679.15</v>
      </c>
      <c r="Q23" s="36">
        <v>8884.0500000000011</v>
      </c>
      <c r="R23" s="37">
        <v>12611.550000000001</v>
      </c>
      <c r="T23" s="141" t="s">
        <v>184</v>
      </c>
      <c r="U23" s="142"/>
      <c r="V23" s="142"/>
      <c r="W23" s="144"/>
      <c r="X23" s="4"/>
      <c r="Y23" s="141" t="s">
        <v>184</v>
      </c>
      <c r="Z23" s="142"/>
      <c r="AA23" s="142"/>
      <c r="AB23" s="144"/>
      <c r="AC23" s="77"/>
      <c r="AD23" s="74"/>
      <c r="AE23" s="74"/>
      <c r="AF23" s="74"/>
      <c r="AG23" s="67"/>
      <c r="AH23" s="67"/>
      <c r="AI23" s="67"/>
      <c r="AJ23" s="67"/>
      <c r="AK23" s="67"/>
    </row>
    <row r="24" spans="1:37" ht="20.100000000000001" customHeight="1" thickBot="1" x14ac:dyDescent="0.3">
      <c r="A24" s="32" t="s">
        <v>80</v>
      </c>
      <c r="B24" s="33">
        <v>10</v>
      </c>
      <c r="C24" s="33">
        <v>10</v>
      </c>
      <c r="D24" s="33">
        <v>9</v>
      </c>
      <c r="E24" s="33">
        <v>100</v>
      </c>
      <c r="F24" s="34">
        <v>560</v>
      </c>
      <c r="G24" s="34">
        <v>900</v>
      </c>
      <c r="H24" s="35">
        <v>1560</v>
      </c>
      <c r="I24" s="36">
        <v>8178.4500000000007</v>
      </c>
      <c r="J24" s="37">
        <v>10855.95</v>
      </c>
      <c r="K24" s="36">
        <v>7729.05</v>
      </c>
      <c r="L24" s="37">
        <v>10258.5</v>
      </c>
      <c r="M24" s="36">
        <v>7755.3</v>
      </c>
      <c r="N24" s="37">
        <v>10921.050000000001</v>
      </c>
      <c r="O24" s="36">
        <v>8389.5</v>
      </c>
      <c r="P24" s="37">
        <v>11869.2</v>
      </c>
      <c r="Q24" s="36">
        <v>9023.7000000000007</v>
      </c>
      <c r="R24" s="37">
        <v>12818.4</v>
      </c>
      <c r="T24" s="49" t="s">
        <v>185</v>
      </c>
      <c r="U24" s="52" t="s">
        <v>166</v>
      </c>
      <c r="V24" s="52" t="s">
        <v>187</v>
      </c>
      <c r="W24" s="80" t="s">
        <v>186</v>
      </c>
      <c r="X24" s="4"/>
      <c r="Y24" s="49" t="s">
        <v>185</v>
      </c>
      <c r="Z24" s="52" t="s">
        <v>166</v>
      </c>
      <c r="AA24" s="52" t="s">
        <v>187</v>
      </c>
      <c r="AB24" s="80" t="s">
        <v>186</v>
      </c>
      <c r="AC24" s="77"/>
      <c r="AD24" s="74"/>
      <c r="AE24" s="74"/>
      <c r="AF24" s="74"/>
      <c r="AG24" s="67"/>
      <c r="AH24" s="67"/>
      <c r="AI24" s="67"/>
      <c r="AJ24" s="67"/>
      <c r="AK24" s="67"/>
    </row>
    <row r="25" spans="1:37" ht="20.100000000000001" customHeight="1" thickBot="1" x14ac:dyDescent="0.3">
      <c r="A25" s="32" t="s">
        <v>6</v>
      </c>
      <c r="B25" s="33">
        <v>8</v>
      </c>
      <c r="C25" s="33">
        <v>14</v>
      </c>
      <c r="D25" s="33">
        <v>8</v>
      </c>
      <c r="E25" s="33">
        <v>112</v>
      </c>
      <c r="F25" s="34">
        <v>576</v>
      </c>
      <c r="G25" s="34">
        <v>896</v>
      </c>
      <c r="H25" s="35">
        <v>1584</v>
      </c>
      <c r="I25" s="36">
        <v>8366</v>
      </c>
      <c r="J25" s="37">
        <v>11045</v>
      </c>
      <c r="K25" s="36">
        <v>7905</v>
      </c>
      <c r="L25" s="37">
        <v>10437</v>
      </c>
      <c r="M25" s="36">
        <v>7922</v>
      </c>
      <c r="N25" s="37">
        <v>11092</v>
      </c>
      <c r="O25" s="36">
        <v>8575</v>
      </c>
      <c r="P25" s="37">
        <v>12059</v>
      </c>
      <c r="Q25" s="36">
        <v>9227</v>
      </c>
      <c r="R25" s="37">
        <v>13026</v>
      </c>
      <c r="T25" s="50" t="s">
        <v>63</v>
      </c>
      <c r="U25" s="14" t="e">
        <f>INDEX(A6:I158,W25,9)</f>
        <v>#N/A</v>
      </c>
      <c r="V25" s="14" t="e">
        <f>U25+W22</f>
        <v>#N/A</v>
      </c>
      <c r="W25" s="90" t="e">
        <f>MATCH(U21,G6:G158,1)</f>
        <v>#N/A</v>
      </c>
      <c r="X25" s="4"/>
      <c r="Y25" s="50" t="s">
        <v>63</v>
      </c>
      <c r="Z25" s="14" t="e">
        <f>INDEX(A6:K158,AB25,11)</f>
        <v>#N/A</v>
      </c>
      <c r="AA25" s="14" t="e">
        <f>Z25+AB22</f>
        <v>#N/A</v>
      </c>
      <c r="AB25" s="92" t="e">
        <f>MATCH(Z21,G6:G158,1)</f>
        <v>#N/A</v>
      </c>
      <c r="AC25" s="77"/>
      <c r="AD25" s="74"/>
      <c r="AE25" s="74"/>
      <c r="AF25" s="74"/>
      <c r="AG25" s="67"/>
      <c r="AH25" s="67"/>
      <c r="AI25" s="67"/>
      <c r="AJ25" s="67"/>
      <c r="AK25" s="67"/>
    </row>
    <row r="26" spans="1:37" ht="20.100000000000001" customHeight="1" thickBot="1" x14ac:dyDescent="0.3">
      <c r="A26" s="32" t="s">
        <v>119</v>
      </c>
      <c r="B26" s="33">
        <v>8</v>
      </c>
      <c r="C26" s="33">
        <v>12</v>
      </c>
      <c r="D26" s="33">
        <v>10</v>
      </c>
      <c r="E26" s="33">
        <v>96</v>
      </c>
      <c r="F26" s="34">
        <v>592</v>
      </c>
      <c r="G26" s="34">
        <v>960</v>
      </c>
      <c r="H26" s="35">
        <v>1648</v>
      </c>
      <c r="I26" s="36">
        <v>8435.9000000000015</v>
      </c>
      <c r="J26" s="37">
        <v>11191.400000000001</v>
      </c>
      <c r="K26" s="36">
        <v>7971.7000000000007</v>
      </c>
      <c r="L26" s="37">
        <v>10575.400000000001</v>
      </c>
      <c r="M26" s="36">
        <v>8000.3000000000011</v>
      </c>
      <c r="N26" s="37">
        <v>11257.400000000001</v>
      </c>
      <c r="O26" s="36">
        <v>8653.7000000000007</v>
      </c>
      <c r="P26" s="37">
        <v>12235.300000000001</v>
      </c>
      <c r="Q26" s="36">
        <v>9307.1</v>
      </c>
      <c r="R26" s="37">
        <v>13212.1</v>
      </c>
      <c r="T26" s="63" t="s">
        <v>62</v>
      </c>
      <c r="U26" s="69" t="e">
        <f>INDEX(A6:J158,W25,10)</f>
        <v>#N/A</v>
      </c>
      <c r="V26" s="69" t="e">
        <f>U26+W22</f>
        <v>#N/A</v>
      </c>
      <c r="W26" s="91" t="e">
        <f>MATCH(U21,G6:G158,1)</f>
        <v>#N/A</v>
      </c>
      <c r="X26" s="87"/>
      <c r="Y26" s="63" t="s">
        <v>62</v>
      </c>
      <c r="Z26" s="69" t="e">
        <f>INDEX(A6:L158,AB25,12)</f>
        <v>#N/A</v>
      </c>
      <c r="AA26" s="69" t="e">
        <f>Z26+AB22</f>
        <v>#N/A</v>
      </c>
      <c r="AB26" s="93" t="e">
        <f>MATCH(Z21,G6:G158,1)</f>
        <v>#N/A</v>
      </c>
      <c r="AC26" s="77"/>
      <c r="AD26" s="74"/>
      <c r="AE26" s="74"/>
      <c r="AF26" s="74"/>
      <c r="AG26" s="67"/>
      <c r="AH26" s="67"/>
      <c r="AI26" s="67"/>
      <c r="AJ26" s="67"/>
      <c r="AK26" s="67"/>
    </row>
    <row r="27" spans="1:37" ht="20.100000000000001" customHeight="1" thickTop="1" thickBot="1" x14ac:dyDescent="0.3">
      <c r="A27" s="32" t="s">
        <v>17</v>
      </c>
      <c r="B27" s="33">
        <v>10</v>
      </c>
      <c r="C27" s="33">
        <v>12</v>
      </c>
      <c r="D27" s="33">
        <v>8</v>
      </c>
      <c r="E27" s="33">
        <v>120</v>
      </c>
      <c r="F27" s="34">
        <v>592</v>
      </c>
      <c r="G27" s="34">
        <v>960</v>
      </c>
      <c r="H27" s="35">
        <v>1672</v>
      </c>
      <c r="I27" s="36">
        <v>8626</v>
      </c>
      <c r="J27" s="37">
        <v>11385</v>
      </c>
      <c r="K27" s="36">
        <v>8152</v>
      </c>
      <c r="L27" s="37">
        <v>10759</v>
      </c>
      <c r="M27" s="36">
        <v>8138</v>
      </c>
      <c r="N27" s="37">
        <v>11405</v>
      </c>
      <c r="O27" s="36">
        <v>8809</v>
      </c>
      <c r="P27" s="37">
        <v>12401</v>
      </c>
      <c r="Q27" s="36">
        <v>9481</v>
      </c>
      <c r="R27" s="37">
        <v>13397</v>
      </c>
      <c r="T27" s="73"/>
      <c r="U27" s="71"/>
      <c r="V27" s="71"/>
      <c r="W27" s="72"/>
      <c r="X27" s="76"/>
      <c r="Y27" s="73"/>
      <c r="Z27" s="71"/>
      <c r="AA27" s="71"/>
      <c r="AB27" s="72"/>
      <c r="AC27" s="100"/>
      <c r="AD27" s="74"/>
      <c r="AE27" s="74"/>
      <c r="AF27" s="74"/>
      <c r="AG27" s="67"/>
      <c r="AH27" s="67"/>
      <c r="AI27" s="67"/>
      <c r="AJ27" s="67"/>
      <c r="AK27" s="67"/>
    </row>
    <row r="28" spans="1:37" ht="20.100000000000001" customHeight="1" thickTop="1" thickBot="1" x14ac:dyDescent="0.4">
      <c r="A28" s="32" t="s">
        <v>130</v>
      </c>
      <c r="B28" s="33">
        <v>10</v>
      </c>
      <c r="C28" s="33">
        <v>10</v>
      </c>
      <c r="D28" s="33">
        <v>10</v>
      </c>
      <c r="E28" s="33">
        <v>100</v>
      </c>
      <c r="F28" s="34">
        <v>600</v>
      </c>
      <c r="G28" s="34">
        <v>1000</v>
      </c>
      <c r="H28" s="35">
        <v>1700</v>
      </c>
      <c r="I28" s="36">
        <v>8567.9000000000015</v>
      </c>
      <c r="J28" s="37">
        <v>11372.900000000001</v>
      </c>
      <c r="K28" s="36">
        <v>8097.1</v>
      </c>
      <c r="L28" s="37">
        <v>10747</v>
      </c>
      <c r="M28" s="36">
        <v>8124.6</v>
      </c>
      <c r="N28" s="37">
        <v>11441.1</v>
      </c>
      <c r="O28" s="36">
        <v>8789</v>
      </c>
      <c r="P28" s="37">
        <v>12434.400000000001</v>
      </c>
      <c r="Q28" s="36">
        <v>9453.4000000000015</v>
      </c>
      <c r="R28" s="37">
        <v>13428.800000000001</v>
      </c>
      <c r="T28" s="140" t="s">
        <v>173</v>
      </c>
      <c r="U28" s="126"/>
      <c r="V28" s="126"/>
      <c r="W28" s="126"/>
      <c r="X28" s="126"/>
      <c r="Y28" s="126"/>
      <c r="Z28" s="126"/>
      <c r="AA28" s="127"/>
      <c r="AB28" s="64"/>
      <c r="AC28" s="96"/>
      <c r="AD28" s="96"/>
      <c r="AE28" s="96"/>
      <c r="AF28" s="97"/>
      <c r="AG28" s="67"/>
      <c r="AH28" s="67"/>
      <c r="AI28" s="67"/>
      <c r="AJ28" s="67"/>
      <c r="AK28" s="67"/>
    </row>
    <row r="29" spans="1:37" ht="20.100000000000001" customHeight="1" thickBot="1" x14ac:dyDescent="0.3">
      <c r="A29" s="32" t="s">
        <v>70</v>
      </c>
      <c r="B29" s="33">
        <v>8</v>
      </c>
      <c r="C29" s="33">
        <v>14</v>
      </c>
      <c r="D29" s="33">
        <v>9</v>
      </c>
      <c r="E29" s="33">
        <v>112</v>
      </c>
      <c r="F29" s="34">
        <v>620</v>
      </c>
      <c r="G29" s="34">
        <v>1008</v>
      </c>
      <c r="H29" s="35">
        <v>1740</v>
      </c>
      <c r="I29" s="36">
        <v>8784.3000000000011</v>
      </c>
      <c r="J29" s="37">
        <v>11597.25</v>
      </c>
      <c r="K29" s="36">
        <v>8300.25</v>
      </c>
      <c r="L29" s="37">
        <v>10958.85</v>
      </c>
      <c r="M29" s="36">
        <v>8318.1</v>
      </c>
      <c r="N29" s="37">
        <v>11646.6</v>
      </c>
      <c r="O29" s="36">
        <v>9003.75</v>
      </c>
      <c r="P29" s="37">
        <v>12661.95</v>
      </c>
      <c r="Q29" s="36">
        <v>9688.35</v>
      </c>
      <c r="R29" s="37">
        <v>13677.300000000001</v>
      </c>
      <c r="T29" s="47" t="s">
        <v>198</v>
      </c>
      <c r="U29" s="107" t="s">
        <v>170</v>
      </c>
      <c r="V29" s="54" t="s">
        <v>174</v>
      </c>
      <c r="W29" s="54" t="s">
        <v>175</v>
      </c>
      <c r="X29" s="54" t="s">
        <v>176</v>
      </c>
      <c r="Y29" s="54" t="s">
        <v>177</v>
      </c>
      <c r="Z29" s="54" t="s">
        <v>178</v>
      </c>
      <c r="AA29" s="55" t="s">
        <v>179</v>
      </c>
      <c r="AB29" s="66"/>
      <c r="AC29" s="74"/>
      <c r="AD29" s="74"/>
      <c r="AE29" s="74"/>
      <c r="AF29" s="98"/>
      <c r="AG29" s="67"/>
      <c r="AH29" s="67"/>
      <c r="AI29" s="67"/>
      <c r="AJ29" s="67"/>
      <c r="AK29" s="67"/>
    </row>
    <row r="30" spans="1:37" ht="20.100000000000001" customHeight="1" thickBot="1" x14ac:dyDescent="0.3">
      <c r="A30" s="32" t="s">
        <v>81</v>
      </c>
      <c r="B30" s="33">
        <v>10</v>
      </c>
      <c r="C30" s="33">
        <v>12</v>
      </c>
      <c r="D30" s="33">
        <v>9</v>
      </c>
      <c r="E30" s="33">
        <v>120</v>
      </c>
      <c r="F30" s="34">
        <v>636</v>
      </c>
      <c r="G30" s="34">
        <v>1080</v>
      </c>
      <c r="H30" s="35">
        <v>1836</v>
      </c>
      <c r="I30" s="36">
        <v>9057.3000000000011</v>
      </c>
      <c r="J30" s="37">
        <v>11954.25</v>
      </c>
      <c r="K30" s="36">
        <v>8559.6</v>
      </c>
      <c r="L30" s="37">
        <v>11296.95</v>
      </c>
      <c r="M30" s="36">
        <v>8544.9</v>
      </c>
      <c r="N30" s="37">
        <v>11975.25</v>
      </c>
      <c r="O30" s="36">
        <v>9249.4500000000007</v>
      </c>
      <c r="P30" s="37">
        <v>13021.050000000001</v>
      </c>
      <c r="Q30" s="36">
        <v>9955.0500000000011</v>
      </c>
      <c r="R30" s="37">
        <v>14066.85</v>
      </c>
      <c r="T30" s="56" t="s">
        <v>180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7">
        <f>V30+X30</f>
        <v>0</v>
      </c>
      <c r="AA30" s="60">
        <f>W30+Y30</f>
        <v>0</v>
      </c>
      <c r="AB30" s="101"/>
      <c r="AC30" s="102" t="s">
        <v>174</v>
      </c>
      <c r="AD30" s="67"/>
      <c r="AE30" s="67"/>
      <c r="AF30" s="68"/>
      <c r="AG30" s="67"/>
      <c r="AH30" s="67"/>
      <c r="AI30" s="67"/>
      <c r="AJ30" s="67"/>
      <c r="AK30" s="67"/>
    </row>
    <row r="31" spans="1:37" ht="20.100000000000001" customHeight="1" thickBot="1" x14ac:dyDescent="0.3">
      <c r="A31" s="32" t="s">
        <v>7</v>
      </c>
      <c r="B31" s="33">
        <v>8</v>
      </c>
      <c r="C31" s="33">
        <v>16</v>
      </c>
      <c r="D31" s="33">
        <v>8</v>
      </c>
      <c r="E31" s="33">
        <v>128</v>
      </c>
      <c r="F31" s="34">
        <v>640</v>
      </c>
      <c r="G31" s="34">
        <v>1024</v>
      </c>
      <c r="H31" s="35">
        <v>1792</v>
      </c>
      <c r="I31" s="36">
        <v>9051</v>
      </c>
      <c r="J31" s="37">
        <v>11888</v>
      </c>
      <c r="K31" s="36">
        <v>8553</v>
      </c>
      <c r="L31" s="37">
        <v>11234</v>
      </c>
      <c r="M31" s="36">
        <v>8528</v>
      </c>
      <c r="N31" s="37">
        <v>11890</v>
      </c>
      <c r="O31" s="36">
        <v>9237</v>
      </c>
      <c r="P31" s="37">
        <v>12933</v>
      </c>
      <c r="Q31" s="36">
        <v>9946</v>
      </c>
      <c r="R31" s="37">
        <v>13976</v>
      </c>
      <c r="T31" s="47" t="s">
        <v>195</v>
      </c>
      <c r="U31" s="128">
        <f>(Side3_L*Side4_L)+(Side6_L*Side1_L)</f>
        <v>0</v>
      </c>
      <c r="V31" s="129"/>
      <c r="W31" s="129"/>
      <c r="X31" s="129"/>
      <c r="Y31" s="129"/>
      <c r="Z31" s="129"/>
      <c r="AA31" s="130"/>
      <c r="AB31" s="101"/>
      <c r="AC31" s="103"/>
      <c r="AD31" s="67"/>
      <c r="AE31" s="67"/>
      <c r="AF31" s="68"/>
      <c r="AG31" s="67"/>
      <c r="AH31" s="67"/>
      <c r="AI31" s="67"/>
      <c r="AJ31" s="67"/>
      <c r="AK31" s="67"/>
    </row>
    <row r="32" spans="1:37" ht="20.100000000000001" customHeight="1" thickBot="1" x14ac:dyDescent="0.3">
      <c r="A32" s="32" t="s">
        <v>120</v>
      </c>
      <c r="B32" s="33">
        <v>8</v>
      </c>
      <c r="C32" s="33">
        <v>14</v>
      </c>
      <c r="D32" s="33">
        <v>10</v>
      </c>
      <c r="E32" s="33">
        <v>112</v>
      </c>
      <c r="F32" s="34">
        <v>664</v>
      </c>
      <c r="G32" s="34">
        <v>1120</v>
      </c>
      <c r="H32" s="35">
        <v>1896</v>
      </c>
      <c r="I32" s="36">
        <v>9202.6</v>
      </c>
      <c r="J32" s="37">
        <v>12149.500000000002</v>
      </c>
      <c r="K32" s="36">
        <v>8695.5</v>
      </c>
      <c r="L32" s="37">
        <v>11480.7</v>
      </c>
      <c r="M32" s="36">
        <v>8714.2000000000007</v>
      </c>
      <c r="N32" s="37">
        <v>12201.2</v>
      </c>
      <c r="O32" s="36">
        <v>9432.5</v>
      </c>
      <c r="P32" s="37">
        <v>13264.900000000001</v>
      </c>
      <c r="Q32" s="36">
        <v>10149.700000000001</v>
      </c>
      <c r="R32" s="37">
        <v>14328.6</v>
      </c>
      <c r="T32" s="47" t="s">
        <v>196</v>
      </c>
      <c r="U32" s="128">
        <f>((Side1_L*Height_L)+(Side2_L*Height_L)+(Side3_L*Height_L)+(Side4_L*Height_L)+(Side5_L*Height_L)+(Side6_L*Height_L))+(2*Total_Floor_SQFT)</f>
        <v>0</v>
      </c>
      <c r="V32" s="129"/>
      <c r="W32" s="129"/>
      <c r="X32" s="129"/>
      <c r="Y32" s="129"/>
      <c r="Z32" s="129"/>
      <c r="AA32" s="130"/>
      <c r="AB32" s="159" t="s">
        <v>179</v>
      </c>
      <c r="AC32" s="145"/>
      <c r="AD32" s="148" t="s">
        <v>175</v>
      </c>
      <c r="AE32" s="67"/>
      <c r="AF32" s="68"/>
      <c r="AG32" s="67"/>
      <c r="AH32" s="67"/>
      <c r="AI32" s="67"/>
      <c r="AJ32" s="67"/>
      <c r="AK32" s="67"/>
    </row>
    <row r="33" spans="1:37" ht="20.100000000000001" customHeight="1" thickBot="1" x14ac:dyDescent="0.3">
      <c r="A33" s="32" t="s">
        <v>18</v>
      </c>
      <c r="B33" s="33">
        <v>10</v>
      </c>
      <c r="C33" s="33">
        <v>14</v>
      </c>
      <c r="D33" s="33">
        <v>8</v>
      </c>
      <c r="E33" s="33">
        <v>140</v>
      </c>
      <c r="F33" s="34">
        <v>664</v>
      </c>
      <c r="G33" s="34">
        <v>1120</v>
      </c>
      <c r="H33" s="35">
        <v>1924</v>
      </c>
      <c r="I33" s="36">
        <v>9439</v>
      </c>
      <c r="J33" s="37">
        <v>12384</v>
      </c>
      <c r="K33" s="36">
        <v>8920</v>
      </c>
      <c r="L33" s="37">
        <v>11703</v>
      </c>
      <c r="M33" s="36">
        <v>8887</v>
      </c>
      <c r="N33" s="37">
        <v>12405</v>
      </c>
      <c r="O33" s="36">
        <v>9626</v>
      </c>
      <c r="P33" s="37">
        <v>13493</v>
      </c>
      <c r="Q33" s="36">
        <v>10365</v>
      </c>
      <c r="R33" s="37">
        <v>14581</v>
      </c>
      <c r="T33" s="47" t="s">
        <v>197</v>
      </c>
      <c r="U33" s="128">
        <f>(Total_Floor_SQFT*Height_L)</f>
        <v>0</v>
      </c>
      <c r="V33" s="129"/>
      <c r="W33" s="129"/>
      <c r="X33" s="129"/>
      <c r="Y33" s="129"/>
      <c r="Z33" s="129"/>
      <c r="AA33" s="130"/>
      <c r="AB33" s="159"/>
      <c r="AC33" s="145"/>
      <c r="AD33" s="148"/>
      <c r="AE33" s="67"/>
      <c r="AF33" s="68"/>
      <c r="AG33" s="67"/>
      <c r="AH33" s="67"/>
      <c r="AI33" s="67"/>
      <c r="AJ33" s="67"/>
      <c r="AK33" s="67"/>
    </row>
    <row r="34" spans="1:37" ht="20.100000000000001" customHeight="1" thickBot="1" x14ac:dyDescent="0.3">
      <c r="A34" s="32" t="s">
        <v>24</v>
      </c>
      <c r="B34" s="33">
        <v>12</v>
      </c>
      <c r="C34" s="33">
        <v>12</v>
      </c>
      <c r="D34" s="33">
        <v>8</v>
      </c>
      <c r="E34" s="33">
        <v>144</v>
      </c>
      <c r="F34" s="34">
        <v>672</v>
      </c>
      <c r="G34" s="34">
        <v>1152</v>
      </c>
      <c r="H34" s="35">
        <v>1968</v>
      </c>
      <c r="I34" s="36">
        <v>10038</v>
      </c>
      <c r="J34" s="37">
        <v>13021</v>
      </c>
      <c r="K34" s="36">
        <v>9486</v>
      </c>
      <c r="L34" s="37">
        <v>12305</v>
      </c>
      <c r="M34" s="36">
        <v>8991</v>
      </c>
      <c r="N34" s="37">
        <v>12553</v>
      </c>
      <c r="O34" s="36">
        <v>9739</v>
      </c>
      <c r="P34" s="37">
        <v>13655</v>
      </c>
      <c r="Q34" s="36">
        <v>10486</v>
      </c>
      <c r="R34" s="37">
        <v>14756</v>
      </c>
      <c r="T34" s="57" t="s">
        <v>202</v>
      </c>
      <c r="U34" s="9">
        <v>0</v>
      </c>
      <c r="V34" s="128">
        <v>1060</v>
      </c>
      <c r="W34" s="129"/>
      <c r="X34" s="155"/>
      <c r="Y34" s="156">
        <f>U34*V34</f>
        <v>0</v>
      </c>
      <c r="Z34" s="157">
        <f>X34*Y34</f>
        <v>0</v>
      </c>
      <c r="AA34" s="158">
        <f>Y34*Z34</f>
        <v>0</v>
      </c>
      <c r="AB34" s="159"/>
      <c r="AC34" s="145"/>
      <c r="AD34" s="149" t="s">
        <v>176</v>
      </c>
      <c r="AE34" s="150"/>
      <c r="AF34" s="68"/>
      <c r="AG34" s="67"/>
      <c r="AH34" s="67"/>
      <c r="AI34" s="67"/>
      <c r="AJ34" s="67"/>
      <c r="AK34" s="67"/>
    </row>
    <row r="35" spans="1:37" ht="20.100000000000001" customHeight="1" thickBot="1" x14ac:dyDescent="0.3">
      <c r="A35" s="32" t="s">
        <v>131</v>
      </c>
      <c r="B35" s="33">
        <v>10</v>
      </c>
      <c r="C35" s="33">
        <v>12</v>
      </c>
      <c r="D35" s="33">
        <v>10</v>
      </c>
      <c r="E35" s="33">
        <v>120</v>
      </c>
      <c r="F35" s="34">
        <v>680</v>
      </c>
      <c r="G35" s="34">
        <v>1200</v>
      </c>
      <c r="H35" s="35">
        <v>2000</v>
      </c>
      <c r="I35" s="36">
        <v>9488.6</v>
      </c>
      <c r="J35" s="37">
        <v>12523.500000000002</v>
      </c>
      <c r="K35" s="36">
        <v>8967.2000000000007</v>
      </c>
      <c r="L35" s="37">
        <v>11834.900000000001</v>
      </c>
      <c r="M35" s="36">
        <v>8951.8000000000011</v>
      </c>
      <c r="N35" s="37">
        <v>12545.500000000002</v>
      </c>
      <c r="O35" s="36">
        <v>9689.9000000000015</v>
      </c>
      <c r="P35" s="37">
        <v>13641.1</v>
      </c>
      <c r="Q35" s="36">
        <v>10429.1</v>
      </c>
      <c r="R35" s="37">
        <v>14736.7</v>
      </c>
      <c r="T35" s="143" t="s">
        <v>183</v>
      </c>
      <c r="U35" s="142"/>
      <c r="V35" s="142"/>
      <c r="W35" s="142"/>
      <c r="X35" s="142"/>
      <c r="Y35" s="142"/>
      <c r="Z35" s="142"/>
      <c r="AA35" s="144"/>
      <c r="AB35" s="159"/>
      <c r="AC35" s="146"/>
      <c r="AD35" s="151"/>
      <c r="AE35" s="152"/>
      <c r="AF35" s="114" t="s">
        <v>177</v>
      </c>
      <c r="AG35" s="67"/>
      <c r="AH35" s="67"/>
      <c r="AI35" s="67"/>
      <c r="AJ35" s="67"/>
      <c r="AK35" s="67"/>
    </row>
    <row r="36" spans="1:37" ht="20.100000000000001" customHeight="1" thickBot="1" x14ac:dyDescent="0.3">
      <c r="A36" s="32" t="s">
        <v>71</v>
      </c>
      <c r="B36" s="33">
        <v>8</v>
      </c>
      <c r="C36" s="33">
        <v>16</v>
      </c>
      <c r="D36" s="33">
        <v>9</v>
      </c>
      <c r="E36" s="33">
        <v>128</v>
      </c>
      <c r="F36" s="34">
        <v>688</v>
      </c>
      <c r="G36" s="34">
        <v>1152</v>
      </c>
      <c r="H36" s="35">
        <v>1968</v>
      </c>
      <c r="I36" s="36">
        <v>9503.5500000000011</v>
      </c>
      <c r="J36" s="37">
        <v>12482.4</v>
      </c>
      <c r="K36" s="36">
        <v>8980.65</v>
      </c>
      <c r="L36" s="37">
        <v>11795.7</v>
      </c>
      <c r="M36" s="36">
        <v>8954.4</v>
      </c>
      <c r="N36" s="37">
        <v>12484.5</v>
      </c>
      <c r="O36" s="36">
        <v>9698.85</v>
      </c>
      <c r="P36" s="37">
        <v>13579.650000000001</v>
      </c>
      <c r="Q36" s="36">
        <v>10443.300000000001</v>
      </c>
      <c r="R36" s="37">
        <v>14674.800000000001</v>
      </c>
      <c r="T36" s="54" t="s">
        <v>185</v>
      </c>
      <c r="U36" s="58" t="s">
        <v>166</v>
      </c>
      <c r="V36" s="58" t="s">
        <v>187</v>
      </c>
      <c r="W36" s="137" t="s">
        <v>186</v>
      </c>
      <c r="X36" s="138"/>
      <c r="Y36" s="138"/>
      <c r="Z36" s="138"/>
      <c r="AA36" s="139"/>
      <c r="AB36" s="159"/>
      <c r="AC36" s="147"/>
      <c r="AD36" s="153"/>
      <c r="AE36" s="154"/>
      <c r="AF36" s="114"/>
      <c r="AG36" s="67"/>
      <c r="AH36" s="67"/>
      <c r="AI36" s="67"/>
      <c r="AJ36" s="67"/>
      <c r="AK36" s="67"/>
    </row>
    <row r="37" spans="1:37" ht="20.100000000000001" customHeight="1" thickBot="1" x14ac:dyDescent="0.3">
      <c r="A37" s="32" t="s">
        <v>8</v>
      </c>
      <c r="B37" s="33">
        <v>8</v>
      </c>
      <c r="C37" s="33">
        <v>18</v>
      </c>
      <c r="D37" s="33">
        <v>8</v>
      </c>
      <c r="E37" s="33">
        <v>144</v>
      </c>
      <c r="F37" s="34">
        <v>704</v>
      </c>
      <c r="G37" s="34">
        <v>1152</v>
      </c>
      <c r="H37" s="35">
        <v>2000</v>
      </c>
      <c r="I37" s="36">
        <v>9748</v>
      </c>
      <c r="J37" s="37">
        <v>12732</v>
      </c>
      <c r="K37" s="36">
        <v>9212</v>
      </c>
      <c r="L37" s="37">
        <v>12032</v>
      </c>
      <c r="M37" s="36">
        <v>9169</v>
      </c>
      <c r="N37" s="37">
        <v>12732</v>
      </c>
      <c r="O37" s="36">
        <v>9936</v>
      </c>
      <c r="P37" s="37">
        <v>13852</v>
      </c>
      <c r="Q37" s="36">
        <v>10702</v>
      </c>
      <c r="R37" s="37">
        <v>14972</v>
      </c>
      <c r="T37" s="54" t="s">
        <v>63</v>
      </c>
      <c r="U37" s="18" t="e">
        <f>INDEX(A6:I158,W37,9)</f>
        <v>#N/A</v>
      </c>
      <c r="V37" s="18" t="e">
        <f>U37+Y34</f>
        <v>#N/A</v>
      </c>
      <c r="W37" s="134" t="e">
        <f>MATCH(U33,G6:G158,1)</f>
        <v>#N/A</v>
      </c>
      <c r="X37" s="135" t="e">
        <f>MATCH(V33,N6:N158,1)</f>
        <v>#N/A</v>
      </c>
      <c r="Y37" s="135" t="e">
        <f>MATCH(W33,O6:O158,1)</f>
        <v>#N/A</v>
      </c>
      <c r="Z37" s="135" t="e">
        <f>MATCH(X33,P6:P158,1)</f>
        <v>#N/A</v>
      </c>
      <c r="AA37" s="136" t="e">
        <f>MATCH(Y33,Q6:Q158,1)</f>
        <v>#N/A</v>
      </c>
      <c r="AB37" s="66"/>
      <c r="AC37" s="115" t="s">
        <v>179</v>
      </c>
      <c r="AD37" s="115"/>
      <c r="AE37" s="115"/>
      <c r="AF37" s="68"/>
      <c r="AG37" s="67"/>
      <c r="AH37" s="67"/>
      <c r="AI37" s="67"/>
      <c r="AJ37" s="67"/>
      <c r="AK37" s="67"/>
    </row>
    <row r="38" spans="1:37" ht="20.100000000000001" customHeight="1" thickBot="1" x14ac:dyDescent="0.3">
      <c r="A38" s="32" t="s">
        <v>82</v>
      </c>
      <c r="B38" s="33">
        <v>10</v>
      </c>
      <c r="C38" s="33">
        <v>14</v>
      </c>
      <c r="D38" s="33">
        <v>9</v>
      </c>
      <c r="E38" s="33">
        <v>140</v>
      </c>
      <c r="F38" s="34">
        <v>712</v>
      </c>
      <c r="G38" s="34">
        <v>1260</v>
      </c>
      <c r="H38" s="35">
        <v>2112</v>
      </c>
      <c r="I38" s="36">
        <v>9910.9500000000007</v>
      </c>
      <c r="J38" s="37">
        <v>13003.2</v>
      </c>
      <c r="K38" s="36">
        <v>9366</v>
      </c>
      <c r="L38" s="37">
        <v>12288.15</v>
      </c>
      <c r="M38" s="36">
        <v>9331.35</v>
      </c>
      <c r="N38" s="37">
        <v>13025.25</v>
      </c>
      <c r="O38" s="36">
        <v>10107.300000000001</v>
      </c>
      <c r="P38" s="37">
        <v>14167.650000000001</v>
      </c>
      <c r="Q38" s="36">
        <v>10883.25</v>
      </c>
      <c r="R38" s="37">
        <v>15310.050000000001</v>
      </c>
      <c r="T38" s="59" t="s">
        <v>62</v>
      </c>
      <c r="U38" s="19" t="e">
        <f>INDEX(A6:J159,W38,10)</f>
        <v>#N/A</v>
      </c>
      <c r="V38" s="19" t="e">
        <f>U38+Y34</f>
        <v>#N/A</v>
      </c>
      <c r="W38" s="131" t="e">
        <f>MATCH(U33,G6:G158,1)</f>
        <v>#N/A</v>
      </c>
      <c r="X38" s="132" t="e">
        <f>MATCH(V34,M7:M159,1)</f>
        <v>#N/A</v>
      </c>
      <c r="Y38" s="132" t="e">
        <f>MATCH(W34,N7:N159,1)</f>
        <v>#N/A</v>
      </c>
      <c r="Z38" s="132" t="e">
        <f>MATCH(X34,O7:O159,1)</f>
        <v>#N/A</v>
      </c>
      <c r="AA38" s="133" t="e">
        <f>MATCH(Y34,P7:P159,1)</f>
        <v>#N/A</v>
      </c>
      <c r="AB38" s="66"/>
      <c r="AC38" s="67"/>
      <c r="AD38" s="67"/>
      <c r="AE38" s="67"/>
      <c r="AF38" s="68"/>
      <c r="AG38" s="67"/>
      <c r="AH38" s="67"/>
      <c r="AI38" s="67"/>
      <c r="AJ38" s="67"/>
      <c r="AK38" s="67"/>
    </row>
    <row r="39" spans="1:37" ht="20.100000000000001" customHeight="1" thickTop="1" thickBot="1" x14ac:dyDescent="0.3">
      <c r="A39" s="32" t="s">
        <v>88</v>
      </c>
      <c r="B39" s="33">
        <v>12</v>
      </c>
      <c r="C39" s="33">
        <v>12</v>
      </c>
      <c r="D39" s="33">
        <v>9</v>
      </c>
      <c r="E39" s="33">
        <v>144</v>
      </c>
      <c r="F39" s="34">
        <v>720</v>
      </c>
      <c r="G39" s="34">
        <v>1296</v>
      </c>
      <c r="H39" s="35">
        <v>2160</v>
      </c>
      <c r="I39" s="36">
        <v>10539.9</v>
      </c>
      <c r="J39" s="37">
        <v>13672.050000000001</v>
      </c>
      <c r="K39" s="36">
        <v>9960.3000000000011</v>
      </c>
      <c r="L39" s="37">
        <v>12920.25</v>
      </c>
      <c r="M39" s="36">
        <v>9440.5500000000011</v>
      </c>
      <c r="N39" s="37">
        <v>13180.650000000001</v>
      </c>
      <c r="O39" s="36">
        <v>10225.950000000001</v>
      </c>
      <c r="P39" s="37">
        <v>14337.75</v>
      </c>
      <c r="Q39" s="36">
        <v>11010.300000000001</v>
      </c>
      <c r="R39" s="37">
        <v>15493.800000000001</v>
      </c>
      <c r="T39" s="81"/>
      <c r="U39" s="82"/>
      <c r="V39" s="82"/>
      <c r="W39" s="83"/>
      <c r="X39" s="76"/>
      <c r="Y39" s="8"/>
      <c r="Z39" s="84"/>
      <c r="AA39" s="84"/>
      <c r="AB39" s="65"/>
      <c r="AC39" s="65"/>
      <c r="AD39" s="65"/>
      <c r="AE39" s="65"/>
      <c r="AF39" s="65"/>
      <c r="AG39" s="67"/>
      <c r="AH39" s="67"/>
      <c r="AI39" s="67"/>
      <c r="AJ39" s="67"/>
      <c r="AK39" s="67"/>
    </row>
    <row r="40" spans="1:37" ht="20.100000000000001" customHeight="1" thickTop="1" thickBot="1" x14ac:dyDescent="0.3">
      <c r="A40" s="32" t="s">
        <v>121</v>
      </c>
      <c r="B40" s="33">
        <v>8</v>
      </c>
      <c r="C40" s="33">
        <v>16</v>
      </c>
      <c r="D40" s="33">
        <v>10</v>
      </c>
      <c r="E40" s="33">
        <v>128</v>
      </c>
      <c r="F40" s="34">
        <v>736</v>
      </c>
      <c r="G40" s="34">
        <v>1280</v>
      </c>
      <c r="H40" s="35">
        <v>2144</v>
      </c>
      <c r="I40" s="36">
        <v>9956.1</v>
      </c>
      <c r="J40" s="37">
        <v>13076.800000000001</v>
      </c>
      <c r="K40" s="36">
        <v>9408.3000000000011</v>
      </c>
      <c r="L40" s="37">
        <v>12357.400000000001</v>
      </c>
      <c r="M40" s="36">
        <v>9380.8000000000011</v>
      </c>
      <c r="N40" s="37">
        <v>13079.000000000002</v>
      </c>
      <c r="O40" s="36">
        <v>10160.700000000001</v>
      </c>
      <c r="P40" s="37">
        <v>14226.300000000001</v>
      </c>
      <c r="Q40" s="36">
        <v>10940.6</v>
      </c>
      <c r="R40" s="37">
        <v>15373.6</v>
      </c>
      <c r="T40" s="164" t="s">
        <v>172</v>
      </c>
      <c r="U40" s="165"/>
      <c r="V40" s="165"/>
      <c r="W40" s="165"/>
      <c r="X40" s="86"/>
      <c r="AB40" s="75"/>
      <c r="AC40" s="67"/>
      <c r="AD40" s="67"/>
      <c r="AE40" s="67"/>
      <c r="AF40" s="67"/>
      <c r="AG40" s="67"/>
      <c r="AH40" s="67"/>
      <c r="AI40" s="67"/>
      <c r="AJ40" s="67"/>
      <c r="AK40" s="67"/>
    </row>
    <row r="41" spans="1:37" ht="20.100000000000001" customHeight="1" thickBot="1" x14ac:dyDescent="0.3">
      <c r="A41" s="32" t="s">
        <v>19</v>
      </c>
      <c r="B41" s="33">
        <v>10</v>
      </c>
      <c r="C41" s="33">
        <v>16</v>
      </c>
      <c r="D41" s="33">
        <v>8</v>
      </c>
      <c r="E41" s="33">
        <v>160</v>
      </c>
      <c r="F41" s="34">
        <v>736</v>
      </c>
      <c r="G41" s="34">
        <v>1280</v>
      </c>
      <c r="H41" s="35">
        <v>2176</v>
      </c>
      <c r="I41" s="36">
        <v>10250</v>
      </c>
      <c r="J41" s="37">
        <v>13379</v>
      </c>
      <c r="K41" s="36">
        <v>9686</v>
      </c>
      <c r="L41" s="37">
        <v>12643</v>
      </c>
      <c r="M41" s="36">
        <v>9577</v>
      </c>
      <c r="N41" s="37">
        <v>13311</v>
      </c>
      <c r="O41" s="36">
        <v>10379</v>
      </c>
      <c r="P41" s="37">
        <v>14484</v>
      </c>
      <c r="Q41" s="36">
        <v>11182</v>
      </c>
      <c r="R41" s="37">
        <v>15658</v>
      </c>
      <c r="T41" s="47" t="s">
        <v>198</v>
      </c>
      <c r="U41" s="54" t="s">
        <v>168</v>
      </c>
      <c r="V41" s="54" t="s">
        <v>169</v>
      </c>
      <c r="W41" s="107" t="s">
        <v>170</v>
      </c>
      <c r="X41" s="86"/>
      <c r="AC41" s="67"/>
      <c r="AD41" s="67"/>
      <c r="AE41" s="67"/>
      <c r="AF41" s="67"/>
      <c r="AG41" s="67"/>
      <c r="AH41" s="67"/>
      <c r="AI41" s="67"/>
      <c r="AJ41" s="67"/>
      <c r="AK41" s="67"/>
    </row>
    <row r="42" spans="1:37" ht="20.100000000000001" customHeight="1" thickBot="1" x14ac:dyDescent="0.3">
      <c r="A42" s="32" t="s">
        <v>25</v>
      </c>
      <c r="B42" s="33">
        <v>12</v>
      </c>
      <c r="C42" s="33">
        <v>14</v>
      </c>
      <c r="D42" s="33">
        <v>8</v>
      </c>
      <c r="E42" s="33">
        <v>168</v>
      </c>
      <c r="F42" s="34">
        <v>752</v>
      </c>
      <c r="G42" s="34">
        <v>1344</v>
      </c>
      <c r="H42" s="35">
        <v>2264</v>
      </c>
      <c r="I42" s="36">
        <v>10956</v>
      </c>
      <c r="J42" s="37">
        <v>14155</v>
      </c>
      <c r="K42" s="36">
        <v>10353</v>
      </c>
      <c r="L42" s="37">
        <v>13376</v>
      </c>
      <c r="M42" s="36">
        <v>10235</v>
      </c>
      <c r="N42" s="37">
        <v>14052</v>
      </c>
      <c r="O42" s="36">
        <v>11055</v>
      </c>
      <c r="P42" s="37">
        <v>15251</v>
      </c>
      <c r="Q42" s="36">
        <v>11875</v>
      </c>
      <c r="R42" s="37">
        <v>16450</v>
      </c>
      <c r="T42" s="48" t="s">
        <v>180</v>
      </c>
      <c r="U42" s="12">
        <v>0</v>
      </c>
      <c r="V42" s="12">
        <v>0</v>
      </c>
      <c r="W42" s="85">
        <v>0</v>
      </c>
      <c r="X42" s="86"/>
      <c r="AC42" s="75"/>
      <c r="AD42" s="75"/>
      <c r="AE42" s="75"/>
      <c r="AF42" s="75"/>
      <c r="AG42" s="76"/>
      <c r="AH42" s="76"/>
      <c r="AI42" s="76"/>
      <c r="AJ42" s="76"/>
      <c r="AK42" s="76"/>
    </row>
    <row r="43" spans="1:37" ht="20.100000000000001" customHeight="1" thickBot="1" x14ac:dyDescent="0.3">
      <c r="A43" s="32" t="s">
        <v>72</v>
      </c>
      <c r="B43" s="33">
        <v>8</v>
      </c>
      <c r="C43" s="33">
        <v>18</v>
      </c>
      <c r="D43" s="33">
        <v>9</v>
      </c>
      <c r="E43" s="33">
        <v>144</v>
      </c>
      <c r="F43" s="34">
        <v>756</v>
      </c>
      <c r="G43" s="34">
        <v>1296</v>
      </c>
      <c r="H43" s="35">
        <v>2196</v>
      </c>
      <c r="I43" s="36">
        <v>10235.4</v>
      </c>
      <c r="J43" s="37">
        <v>13368.6</v>
      </c>
      <c r="K43" s="36">
        <v>9672.6</v>
      </c>
      <c r="L43" s="37">
        <v>12633.6</v>
      </c>
      <c r="M43" s="36">
        <v>9627.4500000000007</v>
      </c>
      <c r="N43" s="37">
        <v>13368.6</v>
      </c>
      <c r="O43" s="36">
        <v>10432.800000000001</v>
      </c>
      <c r="P43" s="37">
        <v>14544.6</v>
      </c>
      <c r="Q43" s="36">
        <v>11237.1</v>
      </c>
      <c r="R43" s="37">
        <v>15720.6</v>
      </c>
      <c r="T43" s="47" t="s">
        <v>195</v>
      </c>
      <c r="U43" s="128">
        <f>Length_Minus10_Rec*Width_Minus10_Rec</f>
        <v>0</v>
      </c>
      <c r="V43" s="129"/>
      <c r="W43" s="129"/>
      <c r="X43" s="86"/>
    </row>
    <row r="44" spans="1:37" ht="20.100000000000001" customHeight="1" thickBot="1" x14ac:dyDescent="0.3">
      <c r="A44" s="32" t="s">
        <v>132</v>
      </c>
      <c r="B44" s="33">
        <v>10</v>
      </c>
      <c r="C44" s="33">
        <v>14</v>
      </c>
      <c r="D44" s="33">
        <v>10</v>
      </c>
      <c r="E44" s="33">
        <v>140</v>
      </c>
      <c r="F44" s="34">
        <v>760</v>
      </c>
      <c r="G44" s="34">
        <v>1400</v>
      </c>
      <c r="H44" s="35">
        <v>2300</v>
      </c>
      <c r="I44" s="36">
        <v>10382.900000000001</v>
      </c>
      <c r="J44" s="37">
        <v>13622.400000000001</v>
      </c>
      <c r="K44" s="36">
        <v>9812</v>
      </c>
      <c r="L44" s="37">
        <v>12873.300000000001</v>
      </c>
      <c r="M44" s="36">
        <v>9775.7000000000007</v>
      </c>
      <c r="N44" s="37">
        <v>13645.500000000002</v>
      </c>
      <c r="O44" s="36">
        <v>10588.6</v>
      </c>
      <c r="P44" s="37">
        <v>14842.300000000001</v>
      </c>
      <c r="Q44" s="36">
        <v>11401.500000000002</v>
      </c>
      <c r="R44" s="37">
        <v>16039.100000000002</v>
      </c>
      <c r="T44" s="47" t="s">
        <v>196</v>
      </c>
      <c r="U44" s="128">
        <f>(Length_Minus10_Rec*Width_Minus10_Rec)*2+(Length_Minus10_Rec*Height_Minus10_Rec)*2+(Width_Minus10_Rec*Height_Minus10_Rec)*2</f>
        <v>0</v>
      </c>
      <c r="V44" s="129"/>
      <c r="W44" s="129"/>
      <c r="X44" s="86"/>
    </row>
    <row r="45" spans="1:37" ht="20.100000000000001" customHeight="1" thickBot="1" x14ac:dyDescent="0.3">
      <c r="A45" s="32" t="s">
        <v>9</v>
      </c>
      <c r="B45" s="33">
        <v>8</v>
      </c>
      <c r="C45" s="33">
        <v>20</v>
      </c>
      <c r="D45" s="33">
        <v>8</v>
      </c>
      <c r="E45" s="33">
        <v>160</v>
      </c>
      <c r="F45" s="34">
        <v>768</v>
      </c>
      <c r="G45" s="34">
        <v>1280</v>
      </c>
      <c r="H45" s="35">
        <v>2208</v>
      </c>
      <c r="I45" s="36">
        <v>10419</v>
      </c>
      <c r="J45" s="37">
        <v>13548</v>
      </c>
      <c r="K45" s="36">
        <v>9846</v>
      </c>
      <c r="L45" s="37">
        <v>12803</v>
      </c>
      <c r="M45" s="36">
        <v>9755</v>
      </c>
      <c r="N45" s="37">
        <v>13490</v>
      </c>
      <c r="O45" s="36">
        <v>10576</v>
      </c>
      <c r="P45" s="37">
        <v>14682</v>
      </c>
      <c r="Q45" s="36">
        <v>11397</v>
      </c>
      <c r="R45" s="37">
        <v>15874</v>
      </c>
      <c r="T45" s="47" t="s">
        <v>197</v>
      </c>
      <c r="U45" s="128">
        <f>Length_Minus10_Rec*Width_Minus10_Rec*Height_Minus10_Rec</f>
        <v>0</v>
      </c>
      <c r="V45" s="129"/>
      <c r="W45" s="129"/>
      <c r="X45" s="86"/>
    </row>
    <row r="46" spans="1:37" ht="20.100000000000001" customHeight="1" thickBot="1" x14ac:dyDescent="0.3">
      <c r="A46" s="32" t="s">
        <v>138</v>
      </c>
      <c r="B46" s="33">
        <v>12</v>
      </c>
      <c r="C46" s="33">
        <v>12</v>
      </c>
      <c r="D46" s="33">
        <v>10</v>
      </c>
      <c r="E46" s="33">
        <v>144</v>
      </c>
      <c r="F46" s="34">
        <v>768</v>
      </c>
      <c r="G46" s="34">
        <v>1440</v>
      </c>
      <c r="H46" s="35">
        <v>2352</v>
      </c>
      <c r="I46" s="36">
        <v>11041.800000000001</v>
      </c>
      <c r="J46" s="37">
        <v>14323.1</v>
      </c>
      <c r="K46" s="36">
        <v>10434.6</v>
      </c>
      <c r="L46" s="37">
        <v>13535.500000000002</v>
      </c>
      <c r="M46" s="36">
        <v>9890.1</v>
      </c>
      <c r="N46" s="37">
        <v>13808.300000000001</v>
      </c>
      <c r="O46" s="36">
        <v>10712.900000000001</v>
      </c>
      <c r="P46" s="37">
        <v>15020.500000000002</v>
      </c>
      <c r="Q46" s="36">
        <v>11534.6</v>
      </c>
      <c r="R46" s="37">
        <v>16231.600000000002</v>
      </c>
      <c r="T46" s="57" t="s">
        <v>202</v>
      </c>
      <c r="U46" s="12">
        <v>0</v>
      </c>
      <c r="V46" s="17">
        <v>1730</v>
      </c>
      <c r="W46" s="105">
        <f>U46*V46</f>
        <v>0</v>
      </c>
      <c r="X46" s="86"/>
    </row>
    <row r="47" spans="1:37" ht="20.100000000000001" customHeight="1" thickBot="1" x14ac:dyDescent="0.3">
      <c r="A47" s="32" t="s">
        <v>83</v>
      </c>
      <c r="B47" s="33">
        <v>10</v>
      </c>
      <c r="C47" s="33">
        <v>16</v>
      </c>
      <c r="D47" s="33">
        <v>9</v>
      </c>
      <c r="E47" s="33">
        <v>160</v>
      </c>
      <c r="F47" s="34">
        <v>788</v>
      </c>
      <c r="G47" s="34">
        <v>1440</v>
      </c>
      <c r="H47" s="35">
        <v>2388</v>
      </c>
      <c r="I47" s="36">
        <v>10762.5</v>
      </c>
      <c r="J47" s="37">
        <v>14047.95</v>
      </c>
      <c r="K47" s="36">
        <v>10170.300000000001</v>
      </c>
      <c r="L47" s="37">
        <v>13275.150000000001</v>
      </c>
      <c r="M47" s="36">
        <v>10055.85</v>
      </c>
      <c r="N47" s="37">
        <v>13976.550000000001</v>
      </c>
      <c r="O47" s="36">
        <v>10897.95</v>
      </c>
      <c r="P47" s="37">
        <v>15208.2</v>
      </c>
      <c r="Q47" s="36">
        <v>11741.1</v>
      </c>
      <c r="R47" s="37">
        <v>16440.900000000001</v>
      </c>
      <c r="T47" s="162" t="s">
        <v>182</v>
      </c>
      <c r="U47" s="163"/>
      <c r="V47" s="163"/>
      <c r="W47" s="143"/>
      <c r="X47" s="86"/>
    </row>
    <row r="48" spans="1:37" ht="20.100000000000001" customHeight="1" thickBot="1" x14ac:dyDescent="0.3">
      <c r="A48" s="32" t="s">
        <v>89</v>
      </c>
      <c r="B48" s="33">
        <v>12</v>
      </c>
      <c r="C48" s="33">
        <v>14</v>
      </c>
      <c r="D48" s="33">
        <v>9</v>
      </c>
      <c r="E48" s="33">
        <v>168</v>
      </c>
      <c r="F48" s="34">
        <v>804</v>
      </c>
      <c r="G48" s="34">
        <v>1512</v>
      </c>
      <c r="H48" s="35">
        <v>2484</v>
      </c>
      <c r="I48" s="36">
        <v>11503.800000000001</v>
      </c>
      <c r="J48" s="37">
        <v>14862.75</v>
      </c>
      <c r="K48" s="36">
        <v>10870.65</v>
      </c>
      <c r="L48" s="37">
        <v>14044.800000000001</v>
      </c>
      <c r="M48" s="36">
        <v>10746.75</v>
      </c>
      <c r="N48" s="37">
        <v>14754.6</v>
      </c>
      <c r="O48" s="36">
        <v>11607.75</v>
      </c>
      <c r="P48" s="37">
        <v>16013.550000000001</v>
      </c>
      <c r="Q48" s="36">
        <v>12468.75</v>
      </c>
      <c r="R48" s="37">
        <v>17272.5</v>
      </c>
      <c r="T48" s="50" t="s">
        <v>185</v>
      </c>
      <c r="U48" s="61" t="s">
        <v>166</v>
      </c>
      <c r="V48" s="61" t="s">
        <v>187</v>
      </c>
      <c r="W48" s="62" t="s">
        <v>186</v>
      </c>
      <c r="X48" s="86"/>
    </row>
    <row r="49" spans="1:24" ht="20.100000000000001" customHeight="1" thickBot="1" x14ac:dyDescent="0.3">
      <c r="A49" s="32" t="s">
        <v>122</v>
      </c>
      <c r="B49" s="33">
        <v>8</v>
      </c>
      <c r="C49" s="33">
        <v>18</v>
      </c>
      <c r="D49" s="33">
        <v>10</v>
      </c>
      <c r="E49" s="33">
        <v>144</v>
      </c>
      <c r="F49" s="34">
        <v>808</v>
      </c>
      <c r="G49" s="34">
        <v>1440</v>
      </c>
      <c r="H49" s="35">
        <v>2392</v>
      </c>
      <c r="I49" s="36">
        <v>10722.800000000001</v>
      </c>
      <c r="J49" s="37">
        <v>14005.2</v>
      </c>
      <c r="K49" s="36">
        <v>10133.200000000001</v>
      </c>
      <c r="L49" s="37">
        <v>13235.2</v>
      </c>
      <c r="M49" s="36">
        <v>10085.900000000001</v>
      </c>
      <c r="N49" s="37">
        <v>14005.2</v>
      </c>
      <c r="O49" s="36">
        <v>10929.6</v>
      </c>
      <c r="P49" s="37">
        <v>15237.2</v>
      </c>
      <c r="Q49" s="36">
        <v>11772.2</v>
      </c>
      <c r="R49" s="37">
        <v>16469.2</v>
      </c>
      <c r="T49" s="50" t="s">
        <v>63</v>
      </c>
      <c r="U49" s="18" t="e">
        <f>INDEX(A6:P158,W49,15)</f>
        <v>#N/A</v>
      </c>
      <c r="V49" s="18" t="e">
        <f>U49+W46</f>
        <v>#N/A</v>
      </c>
      <c r="W49" s="94" t="e">
        <f>MATCH(U45,G6:G158,1)</f>
        <v>#N/A</v>
      </c>
      <c r="X49" s="86"/>
    </row>
    <row r="50" spans="1:24" ht="20.100000000000001" customHeight="1" thickBot="1" x14ac:dyDescent="0.3">
      <c r="A50" s="32" t="s">
        <v>20</v>
      </c>
      <c r="B50" s="33">
        <v>10</v>
      </c>
      <c r="C50" s="33">
        <v>18</v>
      </c>
      <c r="D50" s="33">
        <v>8</v>
      </c>
      <c r="E50" s="33">
        <v>180</v>
      </c>
      <c r="F50" s="34">
        <v>808</v>
      </c>
      <c r="G50" s="34">
        <v>1440</v>
      </c>
      <c r="H50" s="35">
        <v>2428</v>
      </c>
      <c r="I50" s="36">
        <v>11049</v>
      </c>
      <c r="J50" s="37">
        <v>14349</v>
      </c>
      <c r="K50" s="36">
        <v>10441</v>
      </c>
      <c r="L50" s="37">
        <v>13560</v>
      </c>
      <c r="M50" s="36">
        <v>10279</v>
      </c>
      <c r="N50" s="37">
        <v>14216</v>
      </c>
      <c r="O50" s="36">
        <v>11144</v>
      </c>
      <c r="P50" s="37">
        <v>15472</v>
      </c>
      <c r="Q50" s="36">
        <v>12009</v>
      </c>
      <c r="R50" s="37">
        <v>16728</v>
      </c>
      <c r="T50" s="63" t="s">
        <v>62</v>
      </c>
      <c r="U50" s="19" t="e">
        <f>INDEX(A6:P158,W49,16)</f>
        <v>#N/A</v>
      </c>
      <c r="V50" s="19" t="e">
        <f>U50+W46</f>
        <v>#N/A</v>
      </c>
      <c r="W50" s="95" t="e">
        <f>MATCH(U45,G6:G158,1)</f>
        <v>#N/A</v>
      </c>
      <c r="X50" s="86"/>
    </row>
    <row r="51" spans="1:24" ht="20.100000000000001" customHeight="1" thickTop="1" x14ac:dyDescent="0.25">
      <c r="A51" s="32" t="s">
        <v>73</v>
      </c>
      <c r="B51" s="33">
        <v>8</v>
      </c>
      <c r="C51" s="33">
        <v>20</v>
      </c>
      <c r="D51" s="33">
        <v>9</v>
      </c>
      <c r="E51" s="33">
        <v>160</v>
      </c>
      <c r="F51" s="34">
        <v>824</v>
      </c>
      <c r="G51" s="34">
        <v>1440</v>
      </c>
      <c r="H51" s="35">
        <v>2424</v>
      </c>
      <c r="I51" s="36">
        <v>10939.95</v>
      </c>
      <c r="J51" s="37">
        <v>14225.400000000001</v>
      </c>
      <c r="K51" s="36">
        <v>10338.300000000001</v>
      </c>
      <c r="L51" s="37">
        <v>13443.150000000001</v>
      </c>
      <c r="M51" s="36">
        <v>10242.75</v>
      </c>
      <c r="N51" s="37">
        <v>14164.5</v>
      </c>
      <c r="O51" s="36">
        <v>11104.800000000001</v>
      </c>
      <c r="P51" s="37">
        <v>15416.1</v>
      </c>
      <c r="Q51" s="36">
        <v>11966.85</v>
      </c>
      <c r="R51" s="37">
        <v>16667.7</v>
      </c>
      <c r="W51" s="99"/>
      <c r="X51" s="76"/>
    </row>
    <row r="52" spans="1:24" ht="20.100000000000001" customHeight="1" x14ac:dyDescent="0.25">
      <c r="A52" s="32" t="s">
        <v>10</v>
      </c>
      <c r="B52" s="33">
        <v>8</v>
      </c>
      <c r="C52" s="33">
        <v>22</v>
      </c>
      <c r="D52" s="33">
        <v>8</v>
      </c>
      <c r="E52" s="33">
        <v>176</v>
      </c>
      <c r="F52" s="34">
        <v>832</v>
      </c>
      <c r="G52" s="34">
        <v>1408</v>
      </c>
      <c r="H52" s="35">
        <v>2416</v>
      </c>
      <c r="I52" s="36">
        <v>11540</v>
      </c>
      <c r="J52" s="37">
        <v>14807</v>
      </c>
      <c r="K52" s="36">
        <v>10905</v>
      </c>
      <c r="L52" s="37">
        <v>13992</v>
      </c>
      <c r="M52" s="36">
        <v>10817</v>
      </c>
      <c r="N52" s="37">
        <v>14715</v>
      </c>
      <c r="O52" s="36">
        <v>11692</v>
      </c>
      <c r="P52" s="37">
        <v>15977</v>
      </c>
      <c r="Q52" s="36">
        <v>12567</v>
      </c>
      <c r="R52" s="37">
        <v>17239</v>
      </c>
      <c r="T52" s="160"/>
      <c r="U52" s="160"/>
      <c r="V52" s="3"/>
      <c r="W52" s="3"/>
    </row>
    <row r="53" spans="1:24" ht="20.100000000000001" customHeight="1" x14ac:dyDescent="0.25">
      <c r="A53" s="32" t="s">
        <v>26</v>
      </c>
      <c r="B53" s="33">
        <v>12</v>
      </c>
      <c r="C53" s="33">
        <v>16</v>
      </c>
      <c r="D53" s="33">
        <v>8</v>
      </c>
      <c r="E53" s="33">
        <v>192</v>
      </c>
      <c r="F53" s="34">
        <v>832</v>
      </c>
      <c r="G53" s="34">
        <v>1536</v>
      </c>
      <c r="H53" s="35">
        <v>2560</v>
      </c>
      <c r="I53" s="36">
        <v>11886</v>
      </c>
      <c r="J53" s="37">
        <v>15284</v>
      </c>
      <c r="K53" s="36">
        <v>11232</v>
      </c>
      <c r="L53" s="37">
        <v>14443</v>
      </c>
      <c r="M53" s="36">
        <v>11029</v>
      </c>
      <c r="N53" s="37">
        <v>15082</v>
      </c>
      <c r="O53" s="36">
        <v>11919</v>
      </c>
      <c r="P53" s="37">
        <v>16375</v>
      </c>
      <c r="Q53" s="36">
        <v>12810</v>
      </c>
      <c r="R53" s="37">
        <v>17667</v>
      </c>
      <c r="T53" s="160"/>
      <c r="U53" s="160"/>
      <c r="V53" s="3"/>
      <c r="W53" s="3"/>
    </row>
    <row r="54" spans="1:24" ht="20.100000000000001" customHeight="1" x14ac:dyDescent="0.25">
      <c r="A54" s="32" t="s">
        <v>133</v>
      </c>
      <c r="B54" s="33">
        <v>10</v>
      </c>
      <c r="C54" s="33">
        <v>16</v>
      </c>
      <c r="D54" s="33">
        <v>10</v>
      </c>
      <c r="E54" s="33">
        <v>160</v>
      </c>
      <c r="F54" s="34">
        <v>840</v>
      </c>
      <c r="G54" s="34">
        <v>1600</v>
      </c>
      <c r="H54" s="35">
        <v>2600</v>
      </c>
      <c r="I54" s="36">
        <v>11275.000000000002</v>
      </c>
      <c r="J54" s="37">
        <v>14716.900000000001</v>
      </c>
      <c r="K54" s="36">
        <v>10654.6</v>
      </c>
      <c r="L54" s="37">
        <v>13907.300000000001</v>
      </c>
      <c r="M54" s="36">
        <v>10534.7</v>
      </c>
      <c r="N54" s="37">
        <v>14642.1</v>
      </c>
      <c r="O54" s="36">
        <v>11416.900000000001</v>
      </c>
      <c r="P54" s="37">
        <v>15932.400000000001</v>
      </c>
      <c r="Q54" s="36">
        <v>12300.2</v>
      </c>
      <c r="R54" s="37">
        <v>17223.800000000003</v>
      </c>
      <c r="T54" s="3"/>
      <c r="U54" s="6"/>
      <c r="V54" s="6"/>
      <c r="W54" s="6"/>
    </row>
    <row r="55" spans="1:24" ht="20.100000000000001" customHeight="1" x14ac:dyDescent="0.25">
      <c r="A55" s="32" t="s">
        <v>30</v>
      </c>
      <c r="B55" s="33">
        <v>14</v>
      </c>
      <c r="C55" s="33">
        <v>14</v>
      </c>
      <c r="D55" s="33">
        <v>8</v>
      </c>
      <c r="E55" s="33">
        <v>196</v>
      </c>
      <c r="F55" s="34">
        <v>840</v>
      </c>
      <c r="G55" s="34">
        <v>1568</v>
      </c>
      <c r="H55" s="35">
        <v>2604</v>
      </c>
      <c r="I55" s="36">
        <v>11993</v>
      </c>
      <c r="J55" s="37">
        <v>15423</v>
      </c>
      <c r="K55" s="36">
        <v>11333</v>
      </c>
      <c r="L55" s="37">
        <v>14575</v>
      </c>
      <c r="M55" s="36">
        <v>11126</v>
      </c>
      <c r="N55" s="37">
        <v>15216</v>
      </c>
      <c r="O55" s="36">
        <v>12024</v>
      </c>
      <c r="P55" s="37">
        <v>16521</v>
      </c>
      <c r="Q55" s="36">
        <v>12923</v>
      </c>
      <c r="R55" s="37">
        <v>17826</v>
      </c>
      <c r="T55" s="3"/>
      <c r="U55" s="160"/>
      <c r="V55" s="160"/>
      <c r="W55" s="6"/>
      <c r="X55" s="5"/>
    </row>
    <row r="56" spans="1:24" ht="20.100000000000001" customHeight="1" x14ac:dyDescent="0.25">
      <c r="A56" s="32" t="s">
        <v>139</v>
      </c>
      <c r="B56" s="33">
        <v>12</v>
      </c>
      <c r="C56" s="33">
        <v>14</v>
      </c>
      <c r="D56" s="33">
        <v>10</v>
      </c>
      <c r="E56" s="33">
        <v>168</v>
      </c>
      <c r="F56" s="34">
        <v>856</v>
      </c>
      <c r="G56" s="34">
        <v>1680</v>
      </c>
      <c r="H56" s="35">
        <v>2704</v>
      </c>
      <c r="I56" s="36">
        <v>12051.6</v>
      </c>
      <c r="J56" s="37">
        <v>15570.500000000002</v>
      </c>
      <c r="K56" s="36">
        <v>11388.300000000001</v>
      </c>
      <c r="L56" s="37">
        <v>14713.6</v>
      </c>
      <c r="M56" s="36">
        <v>11258.5</v>
      </c>
      <c r="N56" s="37">
        <v>15457.2</v>
      </c>
      <c r="O56" s="36">
        <v>12160.500000000002</v>
      </c>
      <c r="P56" s="37">
        <v>16776.100000000002</v>
      </c>
      <c r="Q56" s="36">
        <v>13062.500000000002</v>
      </c>
      <c r="R56" s="37">
        <v>18095</v>
      </c>
      <c r="T56" s="6"/>
      <c r="U56" s="161"/>
      <c r="V56" s="161"/>
      <c r="W56" s="6"/>
      <c r="X56" s="5"/>
    </row>
    <row r="57" spans="1:24" ht="20.100000000000001" customHeight="1" x14ac:dyDescent="0.25">
      <c r="A57" s="32" t="s">
        <v>84</v>
      </c>
      <c r="B57" s="33">
        <v>10</v>
      </c>
      <c r="C57" s="33">
        <v>18</v>
      </c>
      <c r="D57" s="33">
        <v>9</v>
      </c>
      <c r="E57" s="33">
        <v>180</v>
      </c>
      <c r="F57" s="34">
        <v>864</v>
      </c>
      <c r="G57" s="34">
        <v>1620</v>
      </c>
      <c r="H57" s="35">
        <v>2664</v>
      </c>
      <c r="I57" s="36">
        <v>11601.45</v>
      </c>
      <c r="J57" s="37">
        <v>15066.45</v>
      </c>
      <c r="K57" s="36">
        <v>10963.050000000001</v>
      </c>
      <c r="L57" s="37">
        <v>14238</v>
      </c>
      <c r="M57" s="36">
        <v>10792.95</v>
      </c>
      <c r="N57" s="37">
        <v>14926.800000000001</v>
      </c>
      <c r="O57" s="36">
        <v>11701.2</v>
      </c>
      <c r="P57" s="37">
        <v>16245.6</v>
      </c>
      <c r="Q57" s="36">
        <v>12609.45</v>
      </c>
      <c r="R57" s="37">
        <v>17564.400000000001</v>
      </c>
      <c r="T57" s="6"/>
      <c r="U57" s="6"/>
      <c r="V57" s="6"/>
      <c r="W57" s="6"/>
      <c r="X57" s="5"/>
    </row>
    <row r="58" spans="1:24" ht="20.100000000000001" customHeight="1" x14ac:dyDescent="0.25">
      <c r="A58" s="32" t="s">
        <v>123</v>
      </c>
      <c r="B58" s="33">
        <v>8</v>
      </c>
      <c r="C58" s="33">
        <v>20</v>
      </c>
      <c r="D58" s="33">
        <v>10</v>
      </c>
      <c r="E58" s="33">
        <v>160</v>
      </c>
      <c r="F58" s="34">
        <v>880</v>
      </c>
      <c r="G58" s="34">
        <v>1600</v>
      </c>
      <c r="H58" s="35">
        <v>2640</v>
      </c>
      <c r="I58" s="36">
        <v>11460.900000000001</v>
      </c>
      <c r="J58" s="37">
        <v>14902.800000000001</v>
      </c>
      <c r="K58" s="36">
        <v>10830.6</v>
      </c>
      <c r="L58" s="37">
        <v>14083.300000000001</v>
      </c>
      <c r="M58" s="36">
        <v>10730.5</v>
      </c>
      <c r="N58" s="37">
        <v>14839.000000000002</v>
      </c>
      <c r="O58" s="36">
        <v>11633.6</v>
      </c>
      <c r="P58" s="37">
        <v>16150.2</v>
      </c>
      <c r="Q58" s="36">
        <v>12536.7</v>
      </c>
      <c r="R58" s="37">
        <v>17461.400000000001</v>
      </c>
      <c r="T58" s="3"/>
      <c r="U58" s="160"/>
      <c r="V58" s="160"/>
      <c r="W58" s="6"/>
      <c r="X58" s="5"/>
    </row>
    <row r="59" spans="1:24" ht="20.100000000000001" customHeight="1" x14ac:dyDescent="0.25">
      <c r="A59" s="32" t="s">
        <v>21</v>
      </c>
      <c r="B59" s="33">
        <v>10</v>
      </c>
      <c r="C59" s="33">
        <v>20</v>
      </c>
      <c r="D59" s="33">
        <v>8</v>
      </c>
      <c r="E59" s="33">
        <v>200</v>
      </c>
      <c r="F59" s="34">
        <v>880</v>
      </c>
      <c r="G59" s="34">
        <v>1600</v>
      </c>
      <c r="H59" s="35">
        <v>2680</v>
      </c>
      <c r="I59" s="36">
        <v>11838</v>
      </c>
      <c r="J59" s="37">
        <v>15299</v>
      </c>
      <c r="K59" s="36">
        <v>11187</v>
      </c>
      <c r="L59" s="37">
        <v>14458</v>
      </c>
      <c r="M59" s="36">
        <v>10942</v>
      </c>
      <c r="N59" s="37">
        <v>15070</v>
      </c>
      <c r="O59" s="36">
        <v>11868</v>
      </c>
      <c r="P59" s="37">
        <v>16405</v>
      </c>
      <c r="Q59" s="36">
        <v>12794</v>
      </c>
      <c r="R59" s="37">
        <v>17741</v>
      </c>
      <c r="T59" s="6"/>
      <c r="U59" s="161"/>
      <c r="V59" s="161"/>
      <c r="W59" s="6"/>
      <c r="X59" s="5"/>
    </row>
    <row r="60" spans="1:24" ht="20.100000000000001" customHeight="1" x14ac:dyDescent="0.25">
      <c r="A60" s="32" t="s">
        <v>90</v>
      </c>
      <c r="B60" s="33">
        <v>12</v>
      </c>
      <c r="C60" s="33">
        <v>16</v>
      </c>
      <c r="D60" s="33">
        <v>9</v>
      </c>
      <c r="E60" s="33">
        <v>192</v>
      </c>
      <c r="F60" s="34">
        <v>888</v>
      </c>
      <c r="G60" s="34">
        <v>1728</v>
      </c>
      <c r="H60" s="35">
        <v>2808</v>
      </c>
      <c r="I60" s="36">
        <v>12480.300000000001</v>
      </c>
      <c r="J60" s="37">
        <v>16048.2</v>
      </c>
      <c r="K60" s="36">
        <v>11793.6</v>
      </c>
      <c r="L60" s="37">
        <v>15165.150000000001</v>
      </c>
      <c r="M60" s="36">
        <v>11580.45</v>
      </c>
      <c r="N60" s="37">
        <v>15836.1</v>
      </c>
      <c r="O60" s="36">
        <v>12514.95</v>
      </c>
      <c r="P60" s="37">
        <v>17193.75</v>
      </c>
      <c r="Q60" s="36">
        <v>13450.5</v>
      </c>
      <c r="R60" s="37">
        <v>18550.350000000002</v>
      </c>
      <c r="X60" s="5"/>
    </row>
    <row r="61" spans="1:24" ht="20.100000000000001" customHeight="1" x14ac:dyDescent="0.25">
      <c r="A61" s="32" t="s">
        <v>74</v>
      </c>
      <c r="B61" s="33">
        <v>8</v>
      </c>
      <c r="C61" s="33">
        <v>22</v>
      </c>
      <c r="D61" s="33">
        <v>9</v>
      </c>
      <c r="E61" s="33">
        <v>176</v>
      </c>
      <c r="F61" s="34">
        <v>892</v>
      </c>
      <c r="G61" s="34">
        <v>1584</v>
      </c>
      <c r="H61" s="35">
        <v>2652</v>
      </c>
      <c r="I61" s="36">
        <v>12117</v>
      </c>
      <c r="J61" s="37">
        <v>15547.35</v>
      </c>
      <c r="K61" s="36">
        <v>11450.25</v>
      </c>
      <c r="L61" s="37">
        <v>14691.6</v>
      </c>
      <c r="M61" s="36">
        <v>11357.85</v>
      </c>
      <c r="N61" s="37">
        <v>15450.75</v>
      </c>
      <c r="O61" s="36">
        <v>12276.6</v>
      </c>
      <c r="P61" s="37">
        <v>16775.850000000002</v>
      </c>
      <c r="Q61" s="36">
        <v>13195.35</v>
      </c>
      <c r="R61" s="37">
        <v>18100.95</v>
      </c>
    </row>
    <row r="62" spans="1:24" ht="20.100000000000001" customHeight="1" x14ac:dyDescent="0.25">
      <c r="A62" s="32" t="s">
        <v>11</v>
      </c>
      <c r="B62" s="33">
        <v>8</v>
      </c>
      <c r="C62" s="33">
        <v>24</v>
      </c>
      <c r="D62" s="33">
        <v>8</v>
      </c>
      <c r="E62" s="33">
        <v>192</v>
      </c>
      <c r="F62" s="34">
        <v>896</v>
      </c>
      <c r="G62" s="34">
        <v>1536</v>
      </c>
      <c r="H62" s="35">
        <v>2624</v>
      </c>
      <c r="I62" s="36">
        <v>12224</v>
      </c>
      <c r="J62" s="37">
        <v>15622</v>
      </c>
      <c r="K62" s="36">
        <v>11522</v>
      </c>
      <c r="L62" s="37">
        <v>14763</v>
      </c>
      <c r="M62" s="36">
        <v>11386</v>
      </c>
      <c r="N62" s="37">
        <v>15439</v>
      </c>
      <c r="O62" s="36">
        <v>12314</v>
      </c>
      <c r="P62" s="37">
        <v>16769</v>
      </c>
      <c r="Q62" s="36">
        <v>13242</v>
      </c>
      <c r="R62" s="37">
        <v>18099</v>
      </c>
    </row>
    <row r="63" spans="1:24" ht="20.100000000000001" customHeight="1" x14ac:dyDescent="0.25">
      <c r="A63" s="32" t="s">
        <v>94</v>
      </c>
      <c r="B63" s="33">
        <v>14</v>
      </c>
      <c r="C63" s="33">
        <v>14</v>
      </c>
      <c r="D63" s="33">
        <v>9</v>
      </c>
      <c r="E63" s="33">
        <v>196</v>
      </c>
      <c r="F63" s="34">
        <v>896</v>
      </c>
      <c r="G63" s="34">
        <v>1764</v>
      </c>
      <c r="H63" s="35">
        <v>2856</v>
      </c>
      <c r="I63" s="36">
        <v>12592.65</v>
      </c>
      <c r="J63" s="37">
        <v>16194.150000000001</v>
      </c>
      <c r="K63" s="36">
        <v>11899.65</v>
      </c>
      <c r="L63" s="37">
        <v>15303.75</v>
      </c>
      <c r="M63" s="36">
        <v>11682.300000000001</v>
      </c>
      <c r="N63" s="37">
        <v>15976.800000000001</v>
      </c>
      <c r="O63" s="36">
        <v>12625.2</v>
      </c>
      <c r="P63" s="37">
        <v>17347.05</v>
      </c>
      <c r="Q63" s="36">
        <v>13569.150000000001</v>
      </c>
      <c r="R63" s="37">
        <v>18717.3</v>
      </c>
    </row>
    <row r="64" spans="1:24" ht="20.100000000000001" customHeight="1" x14ac:dyDescent="0.25">
      <c r="A64" s="32" t="s">
        <v>27</v>
      </c>
      <c r="B64" s="33">
        <v>12</v>
      </c>
      <c r="C64" s="33">
        <v>18</v>
      </c>
      <c r="D64" s="33">
        <v>8</v>
      </c>
      <c r="E64" s="33">
        <v>216</v>
      </c>
      <c r="F64" s="34">
        <v>912</v>
      </c>
      <c r="G64" s="34">
        <v>1728</v>
      </c>
      <c r="H64" s="35">
        <v>2856</v>
      </c>
      <c r="I64" s="36">
        <v>12775</v>
      </c>
      <c r="J64" s="37">
        <v>16359</v>
      </c>
      <c r="K64" s="36">
        <v>12072</v>
      </c>
      <c r="L64" s="37">
        <v>15459</v>
      </c>
      <c r="M64" s="36">
        <v>11807</v>
      </c>
      <c r="N64" s="37">
        <v>16080</v>
      </c>
      <c r="O64" s="36">
        <v>12767</v>
      </c>
      <c r="P64" s="37">
        <v>17464</v>
      </c>
      <c r="Q64" s="36">
        <v>13726</v>
      </c>
      <c r="R64" s="37">
        <v>18847</v>
      </c>
    </row>
    <row r="65" spans="1:18" ht="20.100000000000001" customHeight="1" x14ac:dyDescent="0.25">
      <c r="A65" s="32" t="s">
        <v>134</v>
      </c>
      <c r="B65" s="33">
        <v>10</v>
      </c>
      <c r="C65" s="33">
        <v>18</v>
      </c>
      <c r="D65" s="33">
        <v>10</v>
      </c>
      <c r="E65" s="33">
        <v>180</v>
      </c>
      <c r="F65" s="34">
        <v>920</v>
      </c>
      <c r="G65" s="34">
        <v>1800</v>
      </c>
      <c r="H65" s="35">
        <v>2900</v>
      </c>
      <c r="I65" s="36">
        <v>12153.900000000001</v>
      </c>
      <c r="J65" s="37">
        <v>15783.900000000001</v>
      </c>
      <c r="K65" s="36">
        <v>11485.1</v>
      </c>
      <c r="L65" s="37">
        <v>14916.000000000002</v>
      </c>
      <c r="M65" s="36">
        <v>11306.900000000001</v>
      </c>
      <c r="N65" s="37">
        <v>15637.6</v>
      </c>
      <c r="O65" s="36">
        <v>12258.400000000001</v>
      </c>
      <c r="P65" s="37">
        <v>17019.2</v>
      </c>
      <c r="Q65" s="36">
        <v>13209.900000000001</v>
      </c>
      <c r="R65" s="37">
        <v>18400.800000000003</v>
      </c>
    </row>
    <row r="66" spans="1:18" ht="20.100000000000001" customHeight="1" x14ac:dyDescent="0.25">
      <c r="A66" s="32" t="s">
        <v>31</v>
      </c>
      <c r="B66" s="33">
        <v>14</v>
      </c>
      <c r="C66" s="33">
        <v>16</v>
      </c>
      <c r="D66" s="33">
        <v>8</v>
      </c>
      <c r="E66" s="33">
        <v>224</v>
      </c>
      <c r="F66" s="34">
        <v>928</v>
      </c>
      <c r="G66" s="34">
        <v>1792</v>
      </c>
      <c r="H66" s="35">
        <v>2944</v>
      </c>
      <c r="I66" s="36">
        <v>13013</v>
      </c>
      <c r="J66" s="37">
        <v>16656</v>
      </c>
      <c r="K66" s="36">
        <v>12297</v>
      </c>
      <c r="L66" s="37">
        <v>15740</v>
      </c>
      <c r="M66" s="36">
        <v>11995</v>
      </c>
      <c r="N66" s="37">
        <v>16338</v>
      </c>
      <c r="O66" s="36">
        <v>12971</v>
      </c>
      <c r="P66" s="37">
        <v>17745</v>
      </c>
      <c r="Q66" s="36">
        <v>13946</v>
      </c>
      <c r="R66" s="37">
        <v>19152</v>
      </c>
    </row>
    <row r="67" spans="1:18" ht="20.100000000000001" customHeight="1" x14ac:dyDescent="0.25">
      <c r="A67" s="32" t="s">
        <v>85</v>
      </c>
      <c r="B67" s="33">
        <v>10</v>
      </c>
      <c r="C67" s="33">
        <v>20</v>
      </c>
      <c r="D67" s="33">
        <v>9</v>
      </c>
      <c r="E67" s="33">
        <v>200</v>
      </c>
      <c r="F67" s="34">
        <v>940</v>
      </c>
      <c r="G67" s="34">
        <v>1800</v>
      </c>
      <c r="H67" s="35">
        <v>2940</v>
      </c>
      <c r="I67" s="36">
        <v>12429.9</v>
      </c>
      <c r="J67" s="37">
        <v>16063.95</v>
      </c>
      <c r="K67" s="36">
        <v>11746.35</v>
      </c>
      <c r="L67" s="37">
        <v>15180.900000000001</v>
      </c>
      <c r="M67" s="36">
        <v>11489.1</v>
      </c>
      <c r="N67" s="37">
        <v>15823.5</v>
      </c>
      <c r="O67" s="36">
        <v>12461.4</v>
      </c>
      <c r="P67" s="37">
        <v>17225.25</v>
      </c>
      <c r="Q67" s="36">
        <v>13433.7</v>
      </c>
      <c r="R67" s="37">
        <v>18628.05</v>
      </c>
    </row>
    <row r="68" spans="1:18" ht="20.100000000000001" customHeight="1" x14ac:dyDescent="0.25">
      <c r="A68" s="32" t="s">
        <v>140</v>
      </c>
      <c r="B68" s="33">
        <v>12</v>
      </c>
      <c r="C68" s="33">
        <v>16</v>
      </c>
      <c r="D68" s="33">
        <v>10</v>
      </c>
      <c r="E68" s="33">
        <v>192</v>
      </c>
      <c r="F68" s="34">
        <v>944</v>
      </c>
      <c r="G68" s="34">
        <v>1920</v>
      </c>
      <c r="H68" s="35">
        <v>3056</v>
      </c>
      <c r="I68" s="36">
        <v>13074.6</v>
      </c>
      <c r="J68" s="37">
        <v>16812.400000000001</v>
      </c>
      <c r="K68" s="36">
        <v>12355.2</v>
      </c>
      <c r="L68" s="37">
        <v>15887.300000000001</v>
      </c>
      <c r="M68" s="36">
        <v>12131.900000000001</v>
      </c>
      <c r="N68" s="37">
        <v>16590.2</v>
      </c>
      <c r="O68" s="36">
        <v>13110.900000000001</v>
      </c>
      <c r="P68" s="37">
        <v>18012.5</v>
      </c>
      <c r="Q68" s="36">
        <v>14091.000000000002</v>
      </c>
      <c r="R68" s="37">
        <v>19433.7</v>
      </c>
    </row>
    <row r="69" spans="1:18" ht="20.100000000000001" customHeight="1" x14ac:dyDescent="0.25">
      <c r="A69" s="32" t="s">
        <v>124</v>
      </c>
      <c r="B69" s="33">
        <v>8</v>
      </c>
      <c r="C69" s="33">
        <v>22</v>
      </c>
      <c r="D69" s="33">
        <v>10</v>
      </c>
      <c r="E69" s="33">
        <v>176</v>
      </c>
      <c r="F69" s="34">
        <v>952</v>
      </c>
      <c r="G69" s="34">
        <v>1760</v>
      </c>
      <c r="H69" s="35">
        <v>2888</v>
      </c>
      <c r="I69" s="36">
        <v>12694.000000000002</v>
      </c>
      <c r="J69" s="37">
        <v>16287.7</v>
      </c>
      <c r="K69" s="36">
        <v>11995.500000000002</v>
      </c>
      <c r="L69" s="37">
        <v>15391.2</v>
      </c>
      <c r="M69" s="36">
        <v>11898.7</v>
      </c>
      <c r="N69" s="37">
        <v>16186.500000000002</v>
      </c>
      <c r="O69" s="36">
        <v>12861.2</v>
      </c>
      <c r="P69" s="37">
        <v>17574.7</v>
      </c>
      <c r="Q69" s="36">
        <v>13823.7</v>
      </c>
      <c r="R69" s="37">
        <v>18962.900000000001</v>
      </c>
    </row>
    <row r="70" spans="1:18" ht="20.100000000000001" customHeight="1" x14ac:dyDescent="0.25">
      <c r="A70" s="32" t="s">
        <v>144</v>
      </c>
      <c r="B70" s="33">
        <v>14</v>
      </c>
      <c r="C70" s="33">
        <v>14</v>
      </c>
      <c r="D70" s="33">
        <v>10</v>
      </c>
      <c r="E70" s="33">
        <v>196</v>
      </c>
      <c r="F70" s="34">
        <v>952</v>
      </c>
      <c r="G70" s="34">
        <v>1960</v>
      </c>
      <c r="H70" s="35">
        <v>3108</v>
      </c>
      <c r="I70" s="36">
        <v>13192.300000000001</v>
      </c>
      <c r="J70" s="37">
        <v>16965.300000000003</v>
      </c>
      <c r="K70" s="36">
        <v>12466.300000000001</v>
      </c>
      <c r="L70" s="37">
        <v>16032.500000000002</v>
      </c>
      <c r="M70" s="36">
        <v>12238.6</v>
      </c>
      <c r="N70" s="37">
        <v>16737.600000000002</v>
      </c>
      <c r="O70" s="36">
        <v>13226.400000000001</v>
      </c>
      <c r="P70" s="37">
        <v>18173.100000000002</v>
      </c>
      <c r="Q70" s="36">
        <v>14215.300000000001</v>
      </c>
      <c r="R70" s="37">
        <v>19608.600000000002</v>
      </c>
    </row>
    <row r="71" spans="1:18" ht="20.100000000000001" customHeight="1" x14ac:dyDescent="0.25">
      <c r="A71" s="32" t="s">
        <v>12</v>
      </c>
      <c r="B71" s="33">
        <v>8</v>
      </c>
      <c r="C71" s="33">
        <v>26</v>
      </c>
      <c r="D71" s="33">
        <v>8</v>
      </c>
      <c r="E71" s="33">
        <v>208</v>
      </c>
      <c r="F71" s="34">
        <v>960</v>
      </c>
      <c r="G71" s="34">
        <v>1664</v>
      </c>
      <c r="H71" s="35">
        <v>2832</v>
      </c>
      <c r="I71" s="36">
        <v>12874</v>
      </c>
      <c r="J71" s="37">
        <v>16398</v>
      </c>
      <c r="K71" s="36">
        <v>12166</v>
      </c>
      <c r="L71" s="37">
        <v>15496</v>
      </c>
      <c r="M71" s="36">
        <v>11976</v>
      </c>
      <c r="N71" s="37">
        <v>16176</v>
      </c>
      <c r="O71" s="36">
        <v>12955</v>
      </c>
      <c r="P71" s="37">
        <v>17573</v>
      </c>
      <c r="Q71" s="36">
        <v>13935</v>
      </c>
      <c r="R71" s="37">
        <v>18970</v>
      </c>
    </row>
    <row r="72" spans="1:18" ht="20.100000000000001" customHeight="1" x14ac:dyDescent="0.25">
      <c r="A72" s="32" t="s">
        <v>75</v>
      </c>
      <c r="B72" s="33">
        <v>8</v>
      </c>
      <c r="C72" s="33">
        <v>24</v>
      </c>
      <c r="D72" s="33">
        <v>9</v>
      </c>
      <c r="E72" s="33">
        <v>192</v>
      </c>
      <c r="F72" s="34">
        <v>960</v>
      </c>
      <c r="G72" s="34">
        <v>1728</v>
      </c>
      <c r="H72" s="35">
        <v>2880</v>
      </c>
      <c r="I72" s="36">
        <v>12835.2</v>
      </c>
      <c r="J72" s="37">
        <v>16403.100000000002</v>
      </c>
      <c r="K72" s="36">
        <v>12098.1</v>
      </c>
      <c r="L72" s="37">
        <v>15501.150000000001</v>
      </c>
      <c r="M72" s="36">
        <v>11955.300000000001</v>
      </c>
      <c r="N72" s="37">
        <v>16210.95</v>
      </c>
      <c r="O72" s="36">
        <v>12929.7</v>
      </c>
      <c r="P72" s="37">
        <v>17607.45</v>
      </c>
      <c r="Q72" s="36">
        <v>13904.1</v>
      </c>
      <c r="R72" s="37">
        <v>19003.95</v>
      </c>
    </row>
    <row r="73" spans="1:18" ht="20.100000000000001" customHeight="1" x14ac:dyDescent="0.25">
      <c r="A73" s="32" t="s">
        <v>91</v>
      </c>
      <c r="B73" s="33">
        <v>12</v>
      </c>
      <c r="C73" s="33">
        <v>18</v>
      </c>
      <c r="D73" s="33">
        <v>9</v>
      </c>
      <c r="E73" s="33">
        <v>216</v>
      </c>
      <c r="F73" s="34">
        <v>972</v>
      </c>
      <c r="G73" s="34">
        <v>1944</v>
      </c>
      <c r="H73" s="35">
        <v>3132</v>
      </c>
      <c r="I73" s="36">
        <v>13413.75</v>
      </c>
      <c r="J73" s="37">
        <v>17176.95</v>
      </c>
      <c r="K73" s="36">
        <v>12675.6</v>
      </c>
      <c r="L73" s="37">
        <v>16231.95</v>
      </c>
      <c r="M73" s="36">
        <v>12397.35</v>
      </c>
      <c r="N73" s="37">
        <v>16884</v>
      </c>
      <c r="O73" s="36">
        <v>13405.35</v>
      </c>
      <c r="P73" s="37">
        <v>18337.2</v>
      </c>
      <c r="Q73" s="36">
        <v>14412.300000000001</v>
      </c>
      <c r="R73" s="37">
        <v>19789.350000000002</v>
      </c>
    </row>
    <row r="74" spans="1:18" ht="20.100000000000001" customHeight="1" x14ac:dyDescent="0.25">
      <c r="A74" s="32" t="s">
        <v>95</v>
      </c>
      <c r="B74" s="33">
        <v>14</v>
      </c>
      <c r="C74" s="33">
        <v>16</v>
      </c>
      <c r="D74" s="33">
        <v>9</v>
      </c>
      <c r="E74" s="33">
        <v>224</v>
      </c>
      <c r="F74" s="34">
        <v>988</v>
      </c>
      <c r="G74" s="34">
        <v>2016</v>
      </c>
      <c r="H74" s="35">
        <v>3228</v>
      </c>
      <c r="I74" s="36">
        <v>13663.650000000001</v>
      </c>
      <c r="J74" s="37">
        <v>17488.8</v>
      </c>
      <c r="K74" s="36">
        <v>12911.85</v>
      </c>
      <c r="L74" s="37">
        <v>16527</v>
      </c>
      <c r="M74" s="36">
        <v>12594.75</v>
      </c>
      <c r="N74" s="37">
        <v>17154.900000000001</v>
      </c>
      <c r="O74" s="36">
        <v>13619.550000000001</v>
      </c>
      <c r="P74" s="37">
        <v>18632.25</v>
      </c>
      <c r="Q74" s="36">
        <v>14643.300000000001</v>
      </c>
      <c r="R74" s="37">
        <v>20109.600000000002</v>
      </c>
    </row>
    <row r="75" spans="1:18" ht="20.100000000000001" customHeight="1" x14ac:dyDescent="0.25">
      <c r="A75" s="32" t="s">
        <v>28</v>
      </c>
      <c r="B75" s="33">
        <v>12</v>
      </c>
      <c r="C75" s="33">
        <v>20</v>
      </c>
      <c r="D75" s="33">
        <v>8</v>
      </c>
      <c r="E75" s="33">
        <v>240</v>
      </c>
      <c r="F75" s="34">
        <v>992</v>
      </c>
      <c r="G75" s="34">
        <v>1920</v>
      </c>
      <c r="H75" s="35">
        <v>3152</v>
      </c>
      <c r="I75" s="36">
        <v>13681</v>
      </c>
      <c r="J75" s="37">
        <v>17440</v>
      </c>
      <c r="K75" s="36">
        <v>12928</v>
      </c>
      <c r="L75" s="37">
        <v>16481</v>
      </c>
      <c r="M75" s="36">
        <v>12573</v>
      </c>
      <c r="N75" s="37">
        <v>17052</v>
      </c>
      <c r="O75" s="36">
        <v>13599</v>
      </c>
      <c r="P75" s="37">
        <v>18524</v>
      </c>
      <c r="Q75" s="36">
        <v>14626</v>
      </c>
      <c r="R75" s="37">
        <v>19995</v>
      </c>
    </row>
    <row r="76" spans="1:18" ht="20.100000000000001" customHeight="1" x14ac:dyDescent="0.25">
      <c r="A76" s="32" t="s">
        <v>135</v>
      </c>
      <c r="B76" s="33">
        <v>10</v>
      </c>
      <c r="C76" s="33">
        <v>20</v>
      </c>
      <c r="D76" s="33">
        <v>10</v>
      </c>
      <c r="E76" s="33">
        <v>200</v>
      </c>
      <c r="F76" s="34">
        <v>1000</v>
      </c>
      <c r="G76" s="34">
        <v>2000</v>
      </c>
      <c r="H76" s="35">
        <v>3200</v>
      </c>
      <c r="I76" s="36">
        <v>13021.800000000001</v>
      </c>
      <c r="J76" s="37">
        <v>16828.900000000001</v>
      </c>
      <c r="K76" s="36">
        <v>12305.7</v>
      </c>
      <c r="L76" s="37">
        <v>15903.800000000001</v>
      </c>
      <c r="M76" s="36">
        <v>12036.2</v>
      </c>
      <c r="N76" s="37">
        <v>16577</v>
      </c>
      <c r="O76" s="36">
        <v>13054.800000000001</v>
      </c>
      <c r="P76" s="37">
        <v>18045.5</v>
      </c>
      <c r="Q76" s="36">
        <v>14073.400000000001</v>
      </c>
      <c r="R76" s="37">
        <v>19515.100000000002</v>
      </c>
    </row>
    <row r="77" spans="1:18" ht="20.100000000000001" customHeight="1" x14ac:dyDescent="0.25">
      <c r="A77" s="32" t="s">
        <v>13</v>
      </c>
      <c r="B77" s="33">
        <v>8</v>
      </c>
      <c r="C77" s="33">
        <v>28</v>
      </c>
      <c r="D77" s="33">
        <v>8</v>
      </c>
      <c r="E77" s="33">
        <v>224</v>
      </c>
      <c r="F77" s="34">
        <v>1024</v>
      </c>
      <c r="G77" s="34">
        <v>1792</v>
      </c>
      <c r="H77" s="35">
        <v>3040</v>
      </c>
      <c r="I77" s="36">
        <v>13519</v>
      </c>
      <c r="J77" s="37">
        <v>17163</v>
      </c>
      <c r="K77" s="36">
        <v>12775</v>
      </c>
      <c r="L77" s="37">
        <v>16219</v>
      </c>
      <c r="M77" s="36">
        <v>12530</v>
      </c>
      <c r="N77" s="37">
        <v>16873</v>
      </c>
      <c r="O77" s="36">
        <v>13562</v>
      </c>
      <c r="P77" s="37">
        <v>18336</v>
      </c>
      <c r="Q77" s="36">
        <v>14594</v>
      </c>
      <c r="R77" s="37">
        <v>19799</v>
      </c>
    </row>
    <row r="78" spans="1:18" ht="20.100000000000001" customHeight="1" x14ac:dyDescent="0.25">
      <c r="A78" s="32" t="s">
        <v>125</v>
      </c>
      <c r="B78" s="33">
        <v>8</v>
      </c>
      <c r="C78" s="33">
        <v>24</v>
      </c>
      <c r="D78" s="33">
        <v>10</v>
      </c>
      <c r="E78" s="33">
        <v>192</v>
      </c>
      <c r="F78" s="34">
        <v>1024</v>
      </c>
      <c r="G78" s="34">
        <v>1920</v>
      </c>
      <c r="H78" s="35">
        <v>3136</v>
      </c>
      <c r="I78" s="36">
        <v>13446.400000000001</v>
      </c>
      <c r="J78" s="37">
        <v>17184.2</v>
      </c>
      <c r="K78" s="36">
        <v>12674.2</v>
      </c>
      <c r="L78" s="37">
        <v>16239.300000000001</v>
      </c>
      <c r="M78" s="36">
        <v>12524.6</v>
      </c>
      <c r="N78" s="37">
        <v>16982.900000000001</v>
      </c>
      <c r="O78" s="36">
        <v>13545.400000000001</v>
      </c>
      <c r="P78" s="37">
        <v>18445.900000000001</v>
      </c>
      <c r="Q78" s="36">
        <v>14566.2</v>
      </c>
      <c r="R78" s="37">
        <v>19908.900000000001</v>
      </c>
    </row>
    <row r="79" spans="1:18" ht="20.100000000000001" customHeight="1" x14ac:dyDescent="0.25">
      <c r="A79" s="32" t="s">
        <v>22</v>
      </c>
      <c r="B79" s="33">
        <v>10</v>
      </c>
      <c r="C79" s="33">
        <v>24</v>
      </c>
      <c r="D79" s="33">
        <v>8</v>
      </c>
      <c r="E79" s="33">
        <v>240</v>
      </c>
      <c r="F79" s="34">
        <v>1024</v>
      </c>
      <c r="G79" s="34">
        <v>1920</v>
      </c>
      <c r="H79" s="35">
        <v>3184</v>
      </c>
      <c r="I79" s="36">
        <v>13391</v>
      </c>
      <c r="J79" s="37">
        <v>17180</v>
      </c>
      <c r="K79" s="36">
        <v>12654</v>
      </c>
      <c r="L79" s="37">
        <v>16207</v>
      </c>
      <c r="M79" s="36">
        <v>12751</v>
      </c>
      <c r="N79" s="37">
        <v>17231</v>
      </c>
      <c r="O79" s="36">
        <v>13796</v>
      </c>
      <c r="P79" s="37">
        <v>18721</v>
      </c>
      <c r="Q79" s="36">
        <v>14842</v>
      </c>
      <c r="R79" s="37">
        <v>20211</v>
      </c>
    </row>
    <row r="80" spans="1:18" ht="20.100000000000001" customHeight="1" x14ac:dyDescent="0.25">
      <c r="A80" s="32" t="s">
        <v>34</v>
      </c>
      <c r="B80" s="33">
        <v>16</v>
      </c>
      <c r="C80" s="33">
        <v>16</v>
      </c>
      <c r="D80" s="33">
        <v>8</v>
      </c>
      <c r="E80" s="33">
        <v>256</v>
      </c>
      <c r="F80" s="34">
        <v>1024</v>
      </c>
      <c r="G80" s="34">
        <v>2048</v>
      </c>
      <c r="H80" s="35">
        <v>3328</v>
      </c>
      <c r="I80" s="36">
        <v>14148</v>
      </c>
      <c r="J80" s="37">
        <v>18019</v>
      </c>
      <c r="K80" s="36">
        <v>13370</v>
      </c>
      <c r="L80" s="37">
        <v>17028</v>
      </c>
      <c r="M80" s="36">
        <v>12939</v>
      </c>
      <c r="N80" s="37">
        <v>17550</v>
      </c>
      <c r="O80" s="36">
        <v>13998</v>
      </c>
      <c r="P80" s="37">
        <v>19067</v>
      </c>
      <c r="Q80" s="36">
        <v>15056</v>
      </c>
      <c r="R80" s="37">
        <v>20583</v>
      </c>
    </row>
    <row r="81" spans="1:18" ht="20.100000000000001" customHeight="1" x14ac:dyDescent="0.25">
      <c r="A81" s="32" t="s">
        <v>76</v>
      </c>
      <c r="B81" s="33">
        <v>8</v>
      </c>
      <c r="C81" s="33">
        <v>26</v>
      </c>
      <c r="D81" s="33">
        <v>9</v>
      </c>
      <c r="E81" s="33">
        <v>208</v>
      </c>
      <c r="F81" s="34">
        <v>1028</v>
      </c>
      <c r="G81" s="34">
        <v>1872</v>
      </c>
      <c r="H81" s="35">
        <v>3108</v>
      </c>
      <c r="I81" s="36">
        <v>13517.7</v>
      </c>
      <c r="J81" s="37">
        <v>17217.900000000001</v>
      </c>
      <c r="K81" s="36">
        <v>12774.300000000001</v>
      </c>
      <c r="L81" s="37">
        <v>16270.800000000001</v>
      </c>
      <c r="M81" s="36">
        <v>12574.800000000001</v>
      </c>
      <c r="N81" s="37">
        <v>16984.8</v>
      </c>
      <c r="O81" s="36">
        <v>13602.75</v>
      </c>
      <c r="P81" s="37">
        <v>18451.650000000001</v>
      </c>
      <c r="Q81" s="36">
        <v>14631.75</v>
      </c>
      <c r="R81" s="37">
        <v>19918.5</v>
      </c>
    </row>
    <row r="82" spans="1:18" ht="20.100000000000001" customHeight="1" x14ac:dyDescent="0.25">
      <c r="A82" s="32" t="s">
        <v>141</v>
      </c>
      <c r="B82" s="33">
        <v>12</v>
      </c>
      <c r="C82" s="33">
        <v>18</v>
      </c>
      <c r="D82" s="33">
        <v>10</v>
      </c>
      <c r="E82" s="33">
        <v>216</v>
      </c>
      <c r="F82" s="34">
        <v>1032</v>
      </c>
      <c r="G82" s="34">
        <v>2160</v>
      </c>
      <c r="H82" s="35">
        <v>3408</v>
      </c>
      <c r="I82" s="36">
        <v>14052.500000000002</v>
      </c>
      <c r="J82" s="37">
        <v>17994.900000000001</v>
      </c>
      <c r="K82" s="36">
        <v>13279.2</v>
      </c>
      <c r="L82" s="37">
        <v>17004.900000000001</v>
      </c>
      <c r="M82" s="36">
        <v>12987.7</v>
      </c>
      <c r="N82" s="37">
        <v>17688</v>
      </c>
      <c r="O82" s="36">
        <v>14043.7</v>
      </c>
      <c r="P82" s="37">
        <v>19210.400000000001</v>
      </c>
      <c r="Q82" s="36">
        <v>15098.6</v>
      </c>
      <c r="R82" s="37">
        <v>20731.7</v>
      </c>
    </row>
    <row r="83" spans="1:18" ht="20.100000000000001" customHeight="1" x14ac:dyDescent="0.25">
      <c r="A83" s="32" t="s">
        <v>145</v>
      </c>
      <c r="B83" s="33">
        <v>14</v>
      </c>
      <c r="C83" s="33">
        <v>16</v>
      </c>
      <c r="D83" s="33">
        <v>10</v>
      </c>
      <c r="E83" s="33">
        <v>224</v>
      </c>
      <c r="F83" s="34">
        <v>1048</v>
      </c>
      <c r="G83" s="34">
        <v>2240</v>
      </c>
      <c r="H83" s="35">
        <v>3512</v>
      </c>
      <c r="I83" s="36">
        <v>14314.300000000001</v>
      </c>
      <c r="J83" s="37">
        <v>18321.600000000002</v>
      </c>
      <c r="K83" s="36">
        <v>13526.7</v>
      </c>
      <c r="L83" s="37">
        <v>17314</v>
      </c>
      <c r="M83" s="36">
        <v>13194.500000000002</v>
      </c>
      <c r="N83" s="37">
        <v>17971.800000000003</v>
      </c>
      <c r="O83" s="36">
        <v>14268.1</v>
      </c>
      <c r="P83" s="37">
        <v>19519.5</v>
      </c>
      <c r="Q83" s="36">
        <v>15340.6</v>
      </c>
      <c r="R83" s="37">
        <v>21067.200000000001</v>
      </c>
    </row>
    <row r="84" spans="1:18" ht="20.100000000000001" customHeight="1" x14ac:dyDescent="0.25">
      <c r="A84" s="32" t="s">
        <v>92</v>
      </c>
      <c r="B84" s="33">
        <v>12</v>
      </c>
      <c r="C84" s="33">
        <v>20</v>
      </c>
      <c r="D84" s="33">
        <v>9</v>
      </c>
      <c r="E84" s="33">
        <v>240</v>
      </c>
      <c r="F84" s="34">
        <v>1056</v>
      </c>
      <c r="G84" s="34">
        <v>2160</v>
      </c>
      <c r="H84" s="35">
        <v>3456</v>
      </c>
      <c r="I84" s="36">
        <v>14365.050000000001</v>
      </c>
      <c r="J84" s="37">
        <v>18312</v>
      </c>
      <c r="K84" s="36">
        <v>13574.400000000001</v>
      </c>
      <c r="L84" s="37">
        <v>17305.05</v>
      </c>
      <c r="M84" s="36">
        <v>13201.650000000001</v>
      </c>
      <c r="N84" s="37">
        <v>17904.600000000002</v>
      </c>
      <c r="O84" s="36">
        <v>14278.95</v>
      </c>
      <c r="P84" s="37">
        <v>19450.2</v>
      </c>
      <c r="Q84" s="36">
        <v>15357.300000000001</v>
      </c>
      <c r="R84" s="37">
        <v>20994.75</v>
      </c>
    </row>
    <row r="85" spans="1:18" ht="20.100000000000001" customHeight="1" x14ac:dyDescent="0.25">
      <c r="A85" s="32" t="s">
        <v>29</v>
      </c>
      <c r="B85" s="33">
        <v>12</v>
      </c>
      <c r="C85" s="33">
        <v>22</v>
      </c>
      <c r="D85" s="33">
        <v>8</v>
      </c>
      <c r="E85" s="33">
        <v>264</v>
      </c>
      <c r="F85" s="34">
        <v>1072</v>
      </c>
      <c r="G85" s="34">
        <v>2112</v>
      </c>
      <c r="H85" s="35">
        <v>3448</v>
      </c>
      <c r="I85" s="36">
        <v>14549</v>
      </c>
      <c r="J85" s="37">
        <v>18474</v>
      </c>
      <c r="K85" s="36">
        <v>13749</v>
      </c>
      <c r="L85" s="37">
        <v>17458</v>
      </c>
      <c r="M85" s="36">
        <v>13299</v>
      </c>
      <c r="N85" s="37">
        <v>17974</v>
      </c>
      <c r="O85" s="36">
        <v>14392</v>
      </c>
      <c r="P85" s="37">
        <v>19541</v>
      </c>
      <c r="Q85" s="36">
        <v>15485</v>
      </c>
      <c r="R85" s="37">
        <v>21088</v>
      </c>
    </row>
    <row r="86" spans="1:18" ht="20.100000000000001" customHeight="1" x14ac:dyDescent="0.25">
      <c r="A86" s="32" t="s">
        <v>14</v>
      </c>
      <c r="B86" s="33">
        <v>8</v>
      </c>
      <c r="C86" s="33">
        <v>30</v>
      </c>
      <c r="D86" s="33">
        <v>8</v>
      </c>
      <c r="E86" s="33">
        <v>240</v>
      </c>
      <c r="F86" s="34">
        <v>1088</v>
      </c>
      <c r="G86" s="34">
        <v>1920</v>
      </c>
      <c r="H86" s="35">
        <v>3248</v>
      </c>
      <c r="I86" s="36">
        <v>14187</v>
      </c>
      <c r="J86" s="37">
        <v>17947</v>
      </c>
      <c r="K86" s="36">
        <v>13407</v>
      </c>
      <c r="L86" s="37">
        <v>16960</v>
      </c>
      <c r="M86" s="36">
        <v>13108</v>
      </c>
      <c r="N86" s="37">
        <v>17587</v>
      </c>
      <c r="O86" s="36">
        <v>14191</v>
      </c>
      <c r="P86" s="37">
        <v>19115</v>
      </c>
      <c r="Q86" s="36">
        <v>15274</v>
      </c>
      <c r="R86" s="37">
        <v>20642</v>
      </c>
    </row>
    <row r="87" spans="1:18" ht="20.100000000000001" customHeight="1" x14ac:dyDescent="0.25">
      <c r="A87" s="32" t="s">
        <v>98</v>
      </c>
      <c r="B87" s="33">
        <v>16</v>
      </c>
      <c r="C87" s="33">
        <v>16</v>
      </c>
      <c r="D87" s="33">
        <v>9</v>
      </c>
      <c r="E87" s="33">
        <v>256</v>
      </c>
      <c r="F87" s="34">
        <v>1088</v>
      </c>
      <c r="G87" s="34">
        <v>2304</v>
      </c>
      <c r="H87" s="35">
        <v>3648</v>
      </c>
      <c r="I87" s="36">
        <v>14855.400000000001</v>
      </c>
      <c r="J87" s="37">
        <v>18919.95</v>
      </c>
      <c r="K87" s="36">
        <v>14038.5</v>
      </c>
      <c r="L87" s="37">
        <v>17879.400000000001</v>
      </c>
      <c r="M87" s="36">
        <v>13585.95</v>
      </c>
      <c r="N87" s="37">
        <v>18427.5</v>
      </c>
      <c r="O87" s="36">
        <v>14697.900000000001</v>
      </c>
      <c r="P87" s="37">
        <v>20020.350000000002</v>
      </c>
      <c r="Q87" s="36">
        <v>15808.800000000001</v>
      </c>
      <c r="R87" s="37">
        <v>21612.15</v>
      </c>
    </row>
    <row r="88" spans="1:18" ht="20.100000000000001" customHeight="1" x14ac:dyDescent="0.25">
      <c r="A88" s="32" t="s">
        <v>86</v>
      </c>
      <c r="B88" s="33">
        <v>10</v>
      </c>
      <c r="C88" s="33">
        <v>24</v>
      </c>
      <c r="D88" s="33">
        <v>9</v>
      </c>
      <c r="E88" s="33">
        <v>240</v>
      </c>
      <c r="F88" s="34">
        <v>1092</v>
      </c>
      <c r="G88" s="34">
        <v>2160</v>
      </c>
      <c r="H88" s="35">
        <v>3492</v>
      </c>
      <c r="I88" s="36">
        <v>14060.550000000001</v>
      </c>
      <c r="J88" s="37">
        <v>18039</v>
      </c>
      <c r="K88" s="36">
        <v>13286.7</v>
      </c>
      <c r="L88" s="37">
        <v>17017.350000000002</v>
      </c>
      <c r="M88" s="36">
        <v>13388.550000000001</v>
      </c>
      <c r="N88" s="37">
        <v>18092.55</v>
      </c>
      <c r="O88" s="36">
        <v>14485.800000000001</v>
      </c>
      <c r="P88" s="37">
        <v>19657.05</v>
      </c>
      <c r="Q88" s="36">
        <v>15584.1</v>
      </c>
      <c r="R88" s="37">
        <v>21221.55</v>
      </c>
    </row>
    <row r="89" spans="1:18" ht="20.100000000000001" customHeight="1" x14ac:dyDescent="0.25">
      <c r="A89" s="32" t="s">
        <v>77</v>
      </c>
      <c r="B89" s="33">
        <v>8</v>
      </c>
      <c r="C89" s="33">
        <v>28</v>
      </c>
      <c r="D89" s="33">
        <v>9</v>
      </c>
      <c r="E89" s="33">
        <v>224</v>
      </c>
      <c r="F89" s="34">
        <v>1096</v>
      </c>
      <c r="G89" s="34">
        <v>2016</v>
      </c>
      <c r="H89" s="35">
        <v>3336</v>
      </c>
      <c r="I89" s="36">
        <v>14194.95</v>
      </c>
      <c r="J89" s="37">
        <v>18021.150000000001</v>
      </c>
      <c r="K89" s="36">
        <v>13413.75</v>
      </c>
      <c r="L89" s="37">
        <v>17029.95</v>
      </c>
      <c r="M89" s="36">
        <v>13156.5</v>
      </c>
      <c r="N89" s="37">
        <v>17716.650000000001</v>
      </c>
      <c r="O89" s="36">
        <v>14240.1</v>
      </c>
      <c r="P89" s="37">
        <v>19252.8</v>
      </c>
      <c r="Q89" s="36">
        <v>15323.7</v>
      </c>
      <c r="R89" s="37">
        <v>20788.95</v>
      </c>
    </row>
    <row r="90" spans="1:18" ht="20.100000000000001" customHeight="1" x14ac:dyDescent="0.25">
      <c r="A90" s="32" t="s">
        <v>126</v>
      </c>
      <c r="B90" s="33">
        <v>8</v>
      </c>
      <c r="C90" s="33">
        <v>26</v>
      </c>
      <c r="D90" s="33">
        <v>10</v>
      </c>
      <c r="E90" s="33">
        <v>208</v>
      </c>
      <c r="F90" s="34">
        <v>1096</v>
      </c>
      <c r="G90" s="34">
        <v>2080</v>
      </c>
      <c r="H90" s="35">
        <v>3384</v>
      </c>
      <c r="I90" s="36">
        <v>14161.400000000001</v>
      </c>
      <c r="J90" s="37">
        <v>18037.800000000003</v>
      </c>
      <c r="K90" s="36">
        <v>13382.6</v>
      </c>
      <c r="L90" s="37">
        <v>17045.600000000002</v>
      </c>
      <c r="M90" s="36">
        <v>13173.6</v>
      </c>
      <c r="N90" s="37">
        <v>17793.600000000002</v>
      </c>
      <c r="O90" s="36">
        <v>14250.500000000002</v>
      </c>
      <c r="P90" s="37">
        <v>19330.300000000003</v>
      </c>
      <c r="Q90" s="36">
        <v>15328.500000000002</v>
      </c>
      <c r="R90" s="37">
        <v>20867</v>
      </c>
    </row>
    <row r="91" spans="1:18" ht="20.100000000000001" customHeight="1" x14ac:dyDescent="0.25">
      <c r="A91" s="32" t="s">
        <v>32</v>
      </c>
      <c r="B91" s="33">
        <v>14</v>
      </c>
      <c r="C91" s="33">
        <v>20</v>
      </c>
      <c r="D91" s="33">
        <v>8</v>
      </c>
      <c r="E91" s="33">
        <v>280</v>
      </c>
      <c r="F91" s="34">
        <v>1104</v>
      </c>
      <c r="G91" s="34">
        <v>2240</v>
      </c>
      <c r="H91" s="35">
        <v>3624</v>
      </c>
      <c r="I91" s="36">
        <v>15011</v>
      </c>
      <c r="J91" s="37">
        <v>19042</v>
      </c>
      <c r="K91" s="36">
        <v>14185</v>
      </c>
      <c r="L91" s="37">
        <v>17795</v>
      </c>
      <c r="M91" s="36">
        <v>13687</v>
      </c>
      <c r="N91" s="37">
        <v>18487</v>
      </c>
      <c r="O91" s="36">
        <v>14811</v>
      </c>
      <c r="P91" s="37">
        <v>20088</v>
      </c>
      <c r="Q91" s="36">
        <v>15935</v>
      </c>
      <c r="R91" s="37">
        <v>21688</v>
      </c>
    </row>
    <row r="92" spans="1:18" ht="20.100000000000001" customHeight="1" x14ac:dyDescent="0.25">
      <c r="A92" s="32" t="s">
        <v>142</v>
      </c>
      <c r="B92" s="33">
        <v>12</v>
      </c>
      <c r="C92" s="33">
        <v>20</v>
      </c>
      <c r="D92" s="33">
        <v>10</v>
      </c>
      <c r="E92" s="33">
        <v>240</v>
      </c>
      <c r="F92" s="34">
        <v>1120</v>
      </c>
      <c r="G92" s="34">
        <v>2400</v>
      </c>
      <c r="H92" s="35">
        <v>3760</v>
      </c>
      <c r="I92" s="36">
        <v>15049.1</v>
      </c>
      <c r="J92" s="37">
        <v>19184</v>
      </c>
      <c r="K92" s="36">
        <v>14220.800000000001</v>
      </c>
      <c r="L92" s="37">
        <v>18129.100000000002</v>
      </c>
      <c r="M92" s="36">
        <v>13830.300000000001</v>
      </c>
      <c r="N92" s="37">
        <v>18757.2</v>
      </c>
      <c r="O92" s="36">
        <v>14958.900000000001</v>
      </c>
      <c r="P92" s="37">
        <v>20376.400000000001</v>
      </c>
      <c r="Q92" s="36">
        <v>16088.600000000002</v>
      </c>
      <c r="R92" s="37">
        <v>21994.5</v>
      </c>
    </row>
    <row r="93" spans="1:18" ht="20.100000000000001" customHeight="1" x14ac:dyDescent="0.25">
      <c r="A93" s="32" t="s">
        <v>93</v>
      </c>
      <c r="B93" s="33">
        <v>12</v>
      </c>
      <c r="C93" s="33">
        <v>22</v>
      </c>
      <c r="D93" s="33">
        <v>9</v>
      </c>
      <c r="E93" s="33">
        <v>264</v>
      </c>
      <c r="F93" s="34">
        <v>1140</v>
      </c>
      <c r="G93" s="34">
        <v>2376</v>
      </c>
      <c r="H93" s="35">
        <v>3780</v>
      </c>
      <c r="I93" s="36">
        <v>15276.45</v>
      </c>
      <c r="J93" s="37">
        <v>19397.7</v>
      </c>
      <c r="K93" s="36">
        <v>14436.45</v>
      </c>
      <c r="L93" s="37">
        <v>18330.900000000001</v>
      </c>
      <c r="M93" s="36">
        <v>13963.95</v>
      </c>
      <c r="N93" s="37">
        <v>18872.7</v>
      </c>
      <c r="O93" s="36">
        <v>15111.6</v>
      </c>
      <c r="P93" s="37">
        <v>20518.05</v>
      </c>
      <c r="Q93" s="36">
        <v>16259.25</v>
      </c>
      <c r="R93" s="37">
        <v>22142.400000000001</v>
      </c>
    </row>
    <row r="94" spans="1:18" ht="20.100000000000001" customHeight="1" x14ac:dyDescent="0.25">
      <c r="A94" s="32" t="s">
        <v>15</v>
      </c>
      <c r="B94" s="33">
        <v>8</v>
      </c>
      <c r="C94" s="33">
        <v>32</v>
      </c>
      <c r="D94" s="33">
        <v>8</v>
      </c>
      <c r="E94" s="33">
        <v>256</v>
      </c>
      <c r="F94" s="34">
        <v>1152</v>
      </c>
      <c r="G94" s="34">
        <v>2048</v>
      </c>
      <c r="H94" s="35">
        <v>3456</v>
      </c>
      <c r="I94" s="36">
        <v>14824</v>
      </c>
      <c r="J94" s="37">
        <v>18694</v>
      </c>
      <c r="K94" s="36">
        <v>14009</v>
      </c>
      <c r="L94" s="37">
        <v>17666</v>
      </c>
      <c r="M94" s="36">
        <v>13653</v>
      </c>
      <c r="N94" s="37">
        <v>18264</v>
      </c>
      <c r="O94" s="36">
        <v>14786</v>
      </c>
      <c r="P94" s="37">
        <v>19855</v>
      </c>
      <c r="Q94" s="36">
        <v>15920</v>
      </c>
      <c r="R94" s="37">
        <v>21446</v>
      </c>
    </row>
    <row r="95" spans="1:18" ht="20.100000000000001" customHeight="1" x14ac:dyDescent="0.25">
      <c r="A95" s="32" t="s">
        <v>148</v>
      </c>
      <c r="B95" s="33">
        <v>16</v>
      </c>
      <c r="C95" s="33">
        <v>16</v>
      </c>
      <c r="D95" s="33">
        <v>10</v>
      </c>
      <c r="E95" s="33">
        <v>256</v>
      </c>
      <c r="F95" s="34">
        <v>1152</v>
      </c>
      <c r="G95" s="34">
        <v>2560</v>
      </c>
      <c r="H95" s="35">
        <v>3968</v>
      </c>
      <c r="I95" s="36">
        <v>15562.800000000001</v>
      </c>
      <c r="J95" s="37">
        <v>19820.900000000001</v>
      </c>
      <c r="K95" s="36">
        <v>14707.000000000002</v>
      </c>
      <c r="L95" s="37">
        <v>18730.800000000003</v>
      </c>
      <c r="M95" s="36">
        <v>14232.900000000001</v>
      </c>
      <c r="N95" s="37">
        <v>19305</v>
      </c>
      <c r="O95" s="36">
        <v>15397.800000000001</v>
      </c>
      <c r="P95" s="37">
        <v>20973.7</v>
      </c>
      <c r="Q95" s="36">
        <v>16561.600000000002</v>
      </c>
      <c r="R95" s="37">
        <v>22641.300000000003</v>
      </c>
    </row>
    <row r="96" spans="1:18" ht="20.100000000000001" customHeight="1" x14ac:dyDescent="0.25">
      <c r="A96" s="32" t="s">
        <v>136</v>
      </c>
      <c r="B96" s="33">
        <v>10</v>
      </c>
      <c r="C96" s="33">
        <v>24</v>
      </c>
      <c r="D96" s="33">
        <v>10</v>
      </c>
      <c r="E96" s="33">
        <v>240</v>
      </c>
      <c r="F96" s="34">
        <v>1160</v>
      </c>
      <c r="G96" s="34">
        <v>2400</v>
      </c>
      <c r="H96" s="35">
        <v>3800</v>
      </c>
      <c r="I96" s="36">
        <v>14730.1</v>
      </c>
      <c r="J96" s="37">
        <v>18898</v>
      </c>
      <c r="K96" s="36">
        <v>13919.400000000001</v>
      </c>
      <c r="L96" s="37">
        <v>17827.7</v>
      </c>
      <c r="M96" s="36">
        <v>14026.1</v>
      </c>
      <c r="N96" s="37">
        <v>18954.100000000002</v>
      </c>
      <c r="O96" s="36">
        <v>15175.6</v>
      </c>
      <c r="P96" s="37">
        <v>20593.100000000002</v>
      </c>
      <c r="Q96" s="36">
        <v>16326.2</v>
      </c>
      <c r="R96" s="37">
        <v>22232.100000000002</v>
      </c>
    </row>
    <row r="97" spans="1:18" ht="20.100000000000001" customHeight="1" x14ac:dyDescent="0.25">
      <c r="A97" s="32" t="s">
        <v>78</v>
      </c>
      <c r="B97" s="33">
        <v>8</v>
      </c>
      <c r="C97" s="33">
        <v>30</v>
      </c>
      <c r="D97" s="33">
        <v>9</v>
      </c>
      <c r="E97" s="33">
        <v>240</v>
      </c>
      <c r="F97" s="34">
        <v>1164</v>
      </c>
      <c r="G97" s="34">
        <v>2160</v>
      </c>
      <c r="H97" s="35">
        <v>3564</v>
      </c>
      <c r="I97" s="36">
        <v>14896.35</v>
      </c>
      <c r="J97" s="37">
        <v>18844.350000000002</v>
      </c>
      <c r="K97" s="36">
        <v>14077.35</v>
      </c>
      <c r="L97" s="37">
        <v>17808</v>
      </c>
      <c r="M97" s="36">
        <v>13763.400000000001</v>
      </c>
      <c r="N97" s="37">
        <v>18466.350000000002</v>
      </c>
      <c r="O97" s="36">
        <v>14900.550000000001</v>
      </c>
      <c r="P97" s="37">
        <v>20070.75</v>
      </c>
      <c r="Q97" s="36">
        <v>16037.7</v>
      </c>
      <c r="R97" s="37">
        <v>21674.100000000002</v>
      </c>
    </row>
    <row r="98" spans="1:18" ht="20.100000000000001" customHeight="1" x14ac:dyDescent="0.25">
      <c r="A98" s="32" t="s">
        <v>127</v>
      </c>
      <c r="B98" s="33">
        <v>8</v>
      </c>
      <c r="C98" s="33">
        <v>28</v>
      </c>
      <c r="D98" s="33">
        <v>10</v>
      </c>
      <c r="E98" s="33">
        <v>224</v>
      </c>
      <c r="F98" s="34">
        <v>1168</v>
      </c>
      <c r="G98" s="34">
        <v>2240</v>
      </c>
      <c r="H98" s="35">
        <v>3632</v>
      </c>
      <c r="I98" s="36">
        <v>14870.900000000001</v>
      </c>
      <c r="J98" s="37">
        <v>18879.300000000003</v>
      </c>
      <c r="K98" s="36">
        <v>14052.500000000002</v>
      </c>
      <c r="L98" s="37">
        <v>17840.900000000001</v>
      </c>
      <c r="M98" s="36">
        <v>13783.000000000002</v>
      </c>
      <c r="N98" s="37">
        <v>18560.300000000003</v>
      </c>
      <c r="O98" s="36">
        <v>14918.2</v>
      </c>
      <c r="P98" s="37">
        <v>20169.600000000002</v>
      </c>
      <c r="Q98" s="36">
        <v>16053.400000000001</v>
      </c>
      <c r="R98" s="37">
        <v>21778.9</v>
      </c>
    </row>
    <row r="99" spans="1:18" ht="20.100000000000001" customHeight="1" x14ac:dyDescent="0.25">
      <c r="A99" s="32" t="s">
        <v>23</v>
      </c>
      <c r="B99" s="33">
        <v>10</v>
      </c>
      <c r="C99" s="33">
        <v>28</v>
      </c>
      <c r="D99" s="33">
        <v>8</v>
      </c>
      <c r="E99" s="33">
        <v>280</v>
      </c>
      <c r="F99" s="34">
        <v>1168</v>
      </c>
      <c r="G99" s="34">
        <v>2240</v>
      </c>
      <c r="H99" s="35">
        <v>3688</v>
      </c>
      <c r="I99" s="36">
        <v>14891</v>
      </c>
      <c r="J99" s="37">
        <v>18922</v>
      </c>
      <c r="K99" s="36">
        <v>14072</v>
      </c>
      <c r="L99" s="37">
        <v>17881</v>
      </c>
      <c r="M99" s="36">
        <v>14043</v>
      </c>
      <c r="N99" s="37">
        <v>18844</v>
      </c>
      <c r="O99" s="36">
        <v>15205</v>
      </c>
      <c r="P99" s="37">
        <v>20482</v>
      </c>
      <c r="Q99" s="36">
        <v>16367</v>
      </c>
      <c r="R99" s="37">
        <v>22120</v>
      </c>
    </row>
    <row r="100" spans="1:18" ht="20.100000000000001" customHeight="1" x14ac:dyDescent="0.25">
      <c r="A100" s="32" t="s">
        <v>96</v>
      </c>
      <c r="B100" s="33">
        <v>14</v>
      </c>
      <c r="C100" s="33">
        <v>20</v>
      </c>
      <c r="D100" s="33">
        <v>9</v>
      </c>
      <c r="E100" s="33">
        <v>280</v>
      </c>
      <c r="F100" s="34">
        <v>1172</v>
      </c>
      <c r="G100" s="34">
        <v>2520</v>
      </c>
      <c r="H100" s="35">
        <v>3972</v>
      </c>
      <c r="I100" s="36">
        <v>15761.550000000001</v>
      </c>
      <c r="J100" s="37">
        <v>19994.100000000002</v>
      </c>
      <c r="K100" s="36">
        <v>14894.25</v>
      </c>
      <c r="L100" s="37">
        <v>18684.75</v>
      </c>
      <c r="M100" s="36">
        <v>14371.35</v>
      </c>
      <c r="N100" s="37">
        <v>19411.350000000002</v>
      </c>
      <c r="O100" s="36">
        <v>15551.550000000001</v>
      </c>
      <c r="P100" s="37">
        <v>21092.400000000001</v>
      </c>
      <c r="Q100" s="36">
        <v>16731.75</v>
      </c>
      <c r="R100" s="37">
        <v>22772.400000000001</v>
      </c>
    </row>
    <row r="101" spans="1:18" ht="20.100000000000001" customHeight="1" x14ac:dyDescent="0.25">
      <c r="A101" s="32" t="s">
        <v>143</v>
      </c>
      <c r="B101" s="33">
        <v>12</v>
      </c>
      <c r="C101" s="33">
        <v>22</v>
      </c>
      <c r="D101" s="33">
        <v>10</v>
      </c>
      <c r="E101" s="33">
        <v>264</v>
      </c>
      <c r="F101" s="34">
        <v>1208</v>
      </c>
      <c r="G101" s="34">
        <v>2640</v>
      </c>
      <c r="H101" s="35">
        <v>4112</v>
      </c>
      <c r="I101" s="36">
        <v>16003.900000000001</v>
      </c>
      <c r="J101" s="37">
        <v>20321.400000000001</v>
      </c>
      <c r="K101" s="36">
        <v>15123.900000000001</v>
      </c>
      <c r="L101" s="37">
        <v>19203.800000000003</v>
      </c>
      <c r="M101" s="36">
        <v>14628.900000000001</v>
      </c>
      <c r="N101" s="37">
        <v>19771.400000000001</v>
      </c>
      <c r="O101" s="36">
        <v>15831.2</v>
      </c>
      <c r="P101" s="37">
        <v>21495.100000000002</v>
      </c>
      <c r="Q101" s="36">
        <v>17033.5</v>
      </c>
      <c r="R101" s="37">
        <v>23196.800000000003</v>
      </c>
    </row>
    <row r="102" spans="1:18" ht="20.100000000000001" customHeight="1" x14ac:dyDescent="0.25">
      <c r="A102" s="32" t="s">
        <v>35</v>
      </c>
      <c r="B102" s="33">
        <v>16</v>
      </c>
      <c r="C102" s="33">
        <v>20</v>
      </c>
      <c r="D102" s="33">
        <v>8</v>
      </c>
      <c r="E102" s="33">
        <v>320</v>
      </c>
      <c r="F102" s="34">
        <v>1216</v>
      </c>
      <c r="G102" s="34">
        <v>2560</v>
      </c>
      <c r="H102" s="35">
        <v>4096</v>
      </c>
      <c r="I102" s="36">
        <v>16349</v>
      </c>
      <c r="J102" s="37">
        <v>20631</v>
      </c>
      <c r="K102" s="36">
        <v>15450</v>
      </c>
      <c r="L102" s="37">
        <v>19496</v>
      </c>
      <c r="M102" s="36">
        <v>14777</v>
      </c>
      <c r="N102" s="37">
        <v>19873</v>
      </c>
      <c r="O102" s="36">
        <v>15996</v>
      </c>
      <c r="P102" s="37">
        <v>21598</v>
      </c>
      <c r="Q102" s="36">
        <v>17215</v>
      </c>
      <c r="R102" s="37">
        <v>23323</v>
      </c>
    </row>
    <row r="103" spans="1:18" ht="20.100000000000001" customHeight="1" x14ac:dyDescent="0.25">
      <c r="A103" s="32" t="s">
        <v>37</v>
      </c>
      <c r="B103" s="33">
        <v>18</v>
      </c>
      <c r="C103" s="33">
        <v>18</v>
      </c>
      <c r="D103" s="33">
        <v>8</v>
      </c>
      <c r="E103" s="33">
        <v>324</v>
      </c>
      <c r="F103" s="34">
        <v>1224</v>
      </c>
      <c r="G103" s="34">
        <v>2592</v>
      </c>
      <c r="H103" s="35">
        <v>4140</v>
      </c>
      <c r="I103" s="36">
        <v>16476</v>
      </c>
      <c r="J103" s="37">
        <v>20782</v>
      </c>
      <c r="K103" s="36">
        <v>15570</v>
      </c>
      <c r="L103" s="37">
        <v>19639</v>
      </c>
      <c r="M103" s="36">
        <v>14864</v>
      </c>
      <c r="N103" s="37">
        <v>19989</v>
      </c>
      <c r="O103" s="36">
        <v>16090</v>
      </c>
      <c r="P103" s="37">
        <v>21724</v>
      </c>
      <c r="Q103" s="36">
        <v>17317</v>
      </c>
      <c r="R103" s="37">
        <v>23460</v>
      </c>
    </row>
    <row r="104" spans="1:18" ht="20.100000000000001" customHeight="1" x14ac:dyDescent="0.25">
      <c r="A104" s="32" t="s">
        <v>79</v>
      </c>
      <c r="B104" s="33">
        <v>8</v>
      </c>
      <c r="C104" s="33">
        <v>32</v>
      </c>
      <c r="D104" s="33">
        <v>9</v>
      </c>
      <c r="E104" s="33">
        <v>256</v>
      </c>
      <c r="F104" s="34">
        <v>1232</v>
      </c>
      <c r="G104" s="34">
        <v>2304</v>
      </c>
      <c r="H104" s="35">
        <v>3792</v>
      </c>
      <c r="I104" s="36">
        <v>15565.2</v>
      </c>
      <c r="J104" s="37">
        <v>19628.7</v>
      </c>
      <c r="K104" s="36">
        <v>14709.45</v>
      </c>
      <c r="L104" s="37">
        <v>18549.3</v>
      </c>
      <c r="M104" s="36">
        <v>14335.650000000001</v>
      </c>
      <c r="N104" s="37">
        <v>19177.2</v>
      </c>
      <c r="O104" s="36">
        <v>15525.300000000001</v>
      </c>
      <c r="P104" s="37">
        <v>20847.75</v>
      </c>
      <c r="Q104" s="36">
        <v>16716</v>
      </c>
      <c r="R104" s="37">
        <v>22518.3</v>
      </c>
    </row>
    <row r="105" spans="1:18" ht="20.100000000000001" customHeight="1" x14ac:dyDescent="0.25">
      <c r="A105" s="32" t="s">
        <v>128</v>
      </c>
      <c r="B105" s="33">
        <v>8</v>
      </c>
      <c r="C105" s="33">
        <v>30</v>
      </c>
      <c r="D105" s="33">
        <v>10</v>
      </c>
      <c r="E105" s="33">
        <v>240</v>
      </c>
      <c r="F105" s="34">
        <v>1240</v>
      </c>
      <c r="G105" s="34">
        <v>2400</v>
      </c>
      <c r="H105" s="35">
        <v>3880</v>
      </c>
      <c r="I105" s="36">
        <v>15605.7</v>
      </c>
      <c r="J105" s="37">
        <v>19741.7</v>
      </c>
      <c r="K105" s="36">
        <v>14747.7</v>
      </c>
      <c r="L105" s="37">
        <v>18656</v>
      </c>
      <c r="M105" s="36">
        <v>14418.800000000001</v>
      </c>
      <c r="N105" s="37">
        <v>19345.7</v>
      </c>
      <c r="O105" s="36">
        <v>15610.1</v>
      </c>
      <c r="P105" s="37">
        <v>21026.5</v>
      </c>
      <c r="Q105" s="36">
        <v>16801.400000000001</v>
      </c>
      <c r="R105" s="37">
        <v>22706.2</v>
      </c>
    </row>
    <row r="106" spans="1:18" ht="20.100000000000001" customHeight="1" x14ac:dyDescent="0.25">
      <c r="A106" s="32" t="s">
        <v>146</v>
      </c>
      <c r="B106" s="33">
        <v>14</v>
      </c>
      <c r="C106" s="33">
        <v>20</v>
      </c>
      <c r="D106" s="33">
        <v>10</v>
      </c>
      <c r="E106" s="33">
        <v>280</v>
      </c>
      <c r="F106" s="34">
        <v>1240</v>
      </c>
      <c r="G106" s="34">
        <v>2800</v>
      </c>
      <c r="H106" s="35">
        <v>4320</v>
      </c>
      <c r="I106" s="36">
        <v>16512.100000000002</v>
      </c>
      <c r="J106" s="37">
        <v>20946.2</v>
      </c>
      <c r="K106" s="36">
        <v>15603.500000000002</v>
      </c>
      <c r="L106" s="37">
        <v>19574.5</v>
      </c>
      <c r="M106" s="36">
        <v>15055.7</v>
      </c>
      <c r="N106" s="37">
        <v>20335.7</v>
      </c>
      <c r="O106" s="36">
        <v>16292.100000000002</v>
      </c>
      <c r="P106" s="37">
        <v>22096.800000000003</v>
      </c>
      <c r="Q106" s="36">
        <v>17528.5</v>
      </c>
      <c r="R106" s="37">
        <v>23856.800000000003</v>
      </c>
    </row>
    <row r="107" spans="1:18" ht="20.100000000000001" customHeight="1" x14ac:dyDescent="0.25">
      <c r="A107" s="32" t="s">
        <v>87</v>
      </c>
      <c r="B107" s="33">
        <v>10</v>
      </c>
      <c r="C107" s="33">
        <v>28</v>
      </c>
      <c r="D107" s="33">
        <v>9</v>
      </c>
      <c r="E107" s="33">
        <v>280</v>
      </c>
      <c r="F107" s="34">
        <v>1244</v>
      </c>
      <c r="G107" s="34">
        <v>2520</v>
      </c>
      <c r="H107" s="35">
        <v>4044</v>
      </c>
      <c r="I107" s="36">
        <v>15635.550000000001</v>
      </c>
      <c r="J107" s="37">
        <v>19868.100000000002</v>
      </c>
      <c r="K107" s="36">
        <v>14775.6</v>
      </c>
      <c r="L107" s="37">
        <v>18775.05</v>
      </c>
      <c r="M107" s="36">
        <v>14745.150000000001</v>
      </c>
      <c r="N107" s="37">
        <v>19786.2</v>
      </c>
      <c r="O107" s="36">
        <v>15965.25</v>
      </c>
      <c r="P107" s="37">
        <v>21506.100000000002</v>
      </c>
      <c r="Q107" s="36">
        <v>17185.350000000002</v>
      </c>
      <c r="R107" s="37">
        <v>23226</v>
      </c>
    </row>
    <row r="108" spans="1:18" ht="20.100000000000001" customHeight="1" x14ac:dyDescent="0.25">
      <c r="A108" s="32" t="s">
        <v>33</v>
      </c>
      <c r="B108" s="33">
        <v>14</v>
      </c>
      <c r="C108" s="33">
        <v>24</v>
      </c>
      <c r="D108" s="33">
        <v>8</v>
      </c>
      <c r="E108" s="33">
        <v>336</v>
      </c>
      <c r="F108" s="34">
        <v>1280</v>
      </c>
      <c r="G108" s="34">
        <v>2688</v>
      </c>
      <c r="H108" s="35">
        <v>4304</v>
      </c>
      <c r="I108" s="36">
        <v>16969</v>
      </c>
      <c r="J108" s="37">
        <v>21347</v>
      </c>
      <c r="K108" s="36">
        <v>16036</v>
      </c>
      <c r="L108" s="37">
        <v>21073</v>
      </c>
      <c r="M108" s="36">
        <v>15330</v>
      </c>
      <c r="N108" s="37">
        <v>20539</v>
      </c>
      <c r="O108" s="36">
        <v>16598</v>
      </c>
      <c r="P108" s="37">
        <v>22324</v>
      </c>
      <c r="Q108" s="36">
        <v>17866</v>
      </c>
      <c r="R108" s="37">
        <v>24110</v>
      </c>
    </row>
    <row r="109" spans="1:18" ht="20.100000000000001" customHeight="1" x14ac:dyDescent="0.25">
      <c r="A109" s="32" t="s">
        <v>99</v>
      </c>
      <c r="B109" s="33">
        <v>16</v>
      </c>
      <c r="C109" s="33">
        <v>20</v>
      </c>
      <c r="D109" s="33">
        <v>9</v>
      </c>
      <c r="E109" s="33">
        <v>320</v>
      </c>
      <c r="F109" s="34">
        <v>1288</v>
      </c>
      <c r="G109" s="34">
        <v>2880</v>
      </c>
      <c r="H109" s="35">
        <v>4488</v>
      </c>
      <c r="I109" s="36">
        <v>17166.45</v>
      </c>
      <c r="J109" s="37">
        <v>21662.55</v>
      </c>
      <c r="K109" s="36">
        <v>16222.5</v>
      </c>
      <c r="L109" s="37">
        <v>20470.8</v>
      </c>
      <c r="M109" s="36">
        <v>15515.85</v>
      </c>
      <c r="N109" s="37">
        <v>20866.650000000001</v>
      </c>
      <c r="O109" s="36">
        <v>16795.8</v>
      </c>
      <c r="P109" s="37">
        <v>22677.9</v>
      </c>
      <c r="Q109" s="36">
        <v>18075.75</v>
      </c>
      <c r="R109" s="37">
        <v>24489.15</v>
      </c>
    </row>
    <row r="110" spans="1:18" ht="20.100000000000001" customHeight="1" x14ac:dyDescent="0.25">
      <c r="A110" s="32" t="s">
        <v>101</v>
      </c>
      <c r="B110" s="33">
        <v>18</v>
      </c>
      <c r="C110" s="33">
        <v>18</v>
      </c>
      <c r="D110" s="33">
        <v>9</v>
      </c>
      <c r="E110" s="33">
        <v>324</v>
      </c>
      <c r="F110" s="34">
        <v>1296</v>
      </c>
      <c r="G110" s="34">
        <v>2916</v>
      </c>
      <c r="H110" s="35">
        <v>4536</v>
      </c>
      <c r="I110" s="36">
        <v>17299.8</v>
      </c>
      <c r="J110" s="37">
        <v>21821.100000000002</v>
      </c>
      <c r="K110" s="36">
        <v>16348.5</v>
      </c>
      <c r="L110" s="37">
        <v>20620.95</v>
      </c>
      <c r="M110" s="36">
        <v>15607.2</v>
      </c>
      <c r="N110" s="37">
        <v>20988.45</v>
      </c>
      <c r="O110" s="36">
        <v>16894.5</v>
      </c>
      <c r="P110" s="37">
        <v>22810.2</v>
      </c>
      <c r="Q110" s="36">
        <v>18182.850000000002</v>
      </c>
      <c r="R110" s="37">
        <v>24633</v>
      </c>
    </row>
    <row r="111" spans="1:18" ht="20.100000000000001" customHeight="1" x14ac:dyDescent="0.25">
      <c r="A111" s="32" t="s">
        <v>129</v>
      </c>
      <c r="B111" s="33">
        <v>8</v>
      </c>
      <c r="C111" s="33">
        <v>32</v>
      </c>
      <c r="D111" s="33">
        <v>10</v>
      </c>
      <c r="E111" s="33">
        <v>256</v>
      </c>
      <c r="F111" s="34">
        <v>1312</v>
      </c>
      <c r="G111" s="34">
        <v>2560</v>
      </c>
      <c r="H111" s="35">
        <v>4128</v>
      </c>
      <c r="I111" s="36">
        <v>16306.400000000001</v>
      </c>
      <c r="J111" s="37">
        <v>20563.400000000001</v>
      </c>
      <c r="K111" s="36">
        <v>15409.900000000001</v>
      </c>
      <c r="L111" s="37">
        <v>19432.600000000002</v>
      </c>
      <c r="M111" s="36">
        <v>15018.300000000001</v>
      </c>
      <c r="N111" s="37">
        <v>20090.400000000001</v>
      </c>
      <c r="O111" s="36">
        <v>16264.600000000002</v>
      </c>
      <c r="P111" s="37">
        <v>21840.5</v>
      </c>
      <c r="Q111" s="36">
        <v>17512</v>
      </c>
      <c r="R111" s="37">
        <v>23590.600000000002</v>
      </c>
    </row>
    <row r="112" spans="1:18" ht="20.100000000000001" customHeight="1" x14ac:dyDescent="0.25">
      <c r="A112" s="32" t="s">
        <v>137</v>
      </c>
      <c r="B112" s="33">
        <v>10</v>
      </c>
      <c r="C112" s="33">
        <v>28</v>
      </c>
      <c r="D112" s="33">
        <v>10</v>
      </c>
      <c r="E112" s="33">
        <v>280</v>
      </c>
      <c r="F112" s="34">
        <v>1320</v>
      </c>
      <c r="G112" s="34">
        <v>2800</v>
      </c>
      <c r="H112" s="35">
        <v>4400</v>
      </c>
      <c r="I112" s="36">
        <v>16380.100000000002</v>
      </c>
      <c r="J112" s="37">
        <v>20814.2</v>
      </c>
      <c r="K112" s="36">
        <v>15479.2</v>
      </c>
      <c r="L112" s="37">
        <v>19669.100000000002</v>
      </c>
      <c r="M112" s="36">
        <v>15447.300000000001</v>
      </c>
      <c r="N112" s="37">
        <v>20728.400000000001</v>
      </c>
      <c r="O112" s="36">
        <v>16725.5</v>
      </c>
      <c r="P112" s="37">
        <v>22530.2</v>
      </c>
      <c r="Q112" s="36">
        <v>18003.7</v>
      </c>
      <c r="R112" s="37">
        <v>24332.000000000004</v>
      </c>
    </row>
    <row r="113" spans="1:18" ht="20.100000000000001" customHeight="1" x14ac:dyDescent="0.25">
      <c r="A113" s="32" t="s">
        <v>38</v>
      </c>
      <c r="B113" s="33">
        <v>18</v>
      </c>
      <c r="C113" s="33">
        <v>20</v>
      </c>
      <c r="D113" s="33">
        <v>8</v>
      </c>
      <c r="E113" s="33">
        <v>360</v>
      </c>
      <c r="F113" s="34">
        <v>1328</v>
      </c>
      <c r="G113" s="34">
        <v>2880</v>
      </c>
      <c r="H113" s="35">
        <v>4568</v>
      </c>
      <c r="I113" s="36">
        <v>18128</v>
      </c>
      <c r="J113" s="37">
        <v>22644</v>
      </c>
      <c r="K113" s="36">
        <v>17131</v>
      </c>
      <c r="L113" s="37">
        <v>21398</v>
      </c>
      <c r="M113" s="36">
        <v>16305</v>
      </c>
      <c r="N113" s="37">
        <v>21678</v>
      </c>
      <c r="O113" s="36">
        <v>17617</v>
      </c>
      <c r="P113" s="37">
        <v>23523</v>
      </c>
      <c r="Q113" s="36">
        <v>18930</v>
      </c>
      <c r="R113" s="37">
        <v>25369</v>
      </c>
    </row>
    <row r="114" spans="1:18" ht="20.100000000000001" customHeight="1" x14ac:dyDescent="0.25">
      <c r="A114" s="32" t="s">
        <v>97</v>
      </c>
      <c r="B114" s="33">
        <v>14</v>
      </c>
      <c r="C114" s="33">
        <v>24</v>
      </c>
      <c r="D114" s="33">
        <v>9</v>
      </c>
      <c r="E114" s="33">
        <v>336</v>
      </c>
      <c r="F114" s="34">
        <v>1356</v>
      </c>
      <c r="G114" s="34">
        <v>3024</v>
      </c>
      <c r="H114" s="35">
        <v>4716</v>
      </c>
      <c r="I114" s="36">
        <v>17817.45</v>
      </c>
      <c r="J114" s="37">
        <v>22414.350000000002</v>
      </c>
      <c r="K114" s="36">
        <v>16837.8</v>
      </c>
      <c r="L114" s="37">
        <v>22126.65</v>
      </c>
      <c r="M114" s="36">
        <v>16096.5</v>
      </c>
      <c r="N114" s="37">
        <v>21565.95</v>
      </c>
      <c r="O114" s="36">
        <v>17427.900000000001</v>
      </c>
      <c r="P114" s="37">
        <v>23440.2</v>
      </c>
      <c r="Q114" s="36">
        <v>18759.3</v>
      </c>
      <c r="R114" s="37">
        <v>25315.5</v>
      </c>
    </row>
    <row r="115" spans="1:18" ht="20.100000000000001" customHeight="1" x14ac:dyDescent="0.25">
      <c r="A115" s="32" t="s">
        <v>149</v>
      </c>
      <c r="B115" s="33">
        <v>16</v>
      </c>
      <c r="C115" s="33">
        <v>20</v>
      </c>
      <c r="D115" s="33">
        <v>10</v>
      </c>
      <c r="E115" s="33">
        <v>320</v>
      </c>
      <c r="F115" s="34">
        <v>1360</v>
      </c>
      <c r="G115" s="34">
        <v>3200</v>
      </c>
      <c r="H115" s="35">
        <v>4880</v>
      </c>
      <c r="I115" s="36">
        <v>17983.900000000001</v>
      </c>
      <c r="J115" s="37">
        <v>22694.100000000002</v>
      </c>
      <c r="K115" s="36">
        <v>16995</v>
      </c>
      <c r="L115" s="37">
        <v>21445.600000000002</v>
      </c>
      <c r="M115" s="36">
        <v>16254.7</v>
      </c>
      <c r="N115" s="37">
        <v>21860.300000000003</v>
      </c>
      <c r="O115" s="36">
        <v>17595.600000000002</v>
      </c>
      <c r="P115" s="37">
        <v>23757.800000000003</v>
      </c>
      <c r="Q115" s="36">
        <v>18936.5</v>
      </c>
      <c r="R115" s="37">
        <v>25655.300000000003</v>
      </c>
    </row>
    <row r="116" spans="1:18" ht="20.100000000000001" customHeight="1" x14ac:dyDescent="0.25">
      <c r="A116" s="32" t="s">
        <v>151</v>
      </c>
      <c r="B116" s="33">
        <v>18</v>
      </c>
      <c r="C116" s="33">
        <v>18</v>
      </c>
      <c r="D116" s="33">
        <v>10</v>
      </c>
      <c r="E116" s="33">
        <v>324</v>
      </c>
      <c r="F116" s="34">
        <v>1368</v>
      </c>
      <c r="G116" s="34">
        <v>3240</v>
      </c>
      <c r="H116" s="35">
        <v>4932</v>
      </c>
      <c r="I116" s="36">
        <v>18123.600000000002</v>
      </c>
      <c r="J116" s="37">
        <v>22860.2</v>
      </c>
      <c r="K116" s="36">
        <v>17127</v>
      </c>
      <c r="L116" s="37">
        <v>21602.9</v>
      </c>
      <c r="M116" s="36">
        <v>16350.400000000001</v>
      </c>
      <c r="N116" s="37">
        <v>21987.9</v>
      </c>
      <c r="O116" s="36">
        <v>17699</v>
      </c>
      <c r="P116" s="37">
        <v>23896.400000000001</v>
      </c>
      <c r="Q116" s="36">
        <v>19048.7</v>
      </c>
      <c r="R116" s="37">
        <v>25806.000000000004</v>
      </c>
    </row>
    <row r="117" spans="1:18" ht="20.100000000000001" customHeight="1" x14ac:dyDescent="0.25">
      <c r="A117" s="32" t="s">
        <v>102</v>
      </c>
      <c r="B117" s="33">
        <v>18</v>
      </c>
      <c r="C117" s="33">
        <v>20</v>
      </c>
      <c r="D117" s="33">
        <v>9</v>
      </c>
      <c r="E117" s="33">
        <v>360</v>
      </c>
      <c r="F117" s="34">
        <v>1404</v>
      </c>
      <c r="G117" s="34">
        <v>3240</v>
      </c>
      <c r="H117" s="35">
        <v>5004</v>
      </c>
      <c r="I117" s="36">
        <v>19034.400000000001</v>
      </c>
      <c r="J117" s="37">
        <v>23776.2</v>
      </c>
      <c r="K117" s="36">
        <v>17987.55</v>
      </c>
      <c r="L117" s="37">
        <v>22467.9</v>
      </c>
      <c r="M117" s="36">
        <v>17120.25</v>
      </c>
      <c r="N117" s="37">
        <v>22761.9</v>
      </c>
      <c r="O117" s="36">
        <v>18497.850000000002</v>
      </c>
      <c r="P117" s="37">
        <v>24699.15</v>
      </c>
      <c r="Q117" s="36">
        <v>19876.5</v>
      </c>
      <c r="R117" s="37">
        <v>26637.45</v>
      </c>
    </row>
    <row r="118" spans="1:18" ht="20.100000000000001" customHeight="1" x14ac:dyDescent="0.25">
      <c r="A118" s="32" t="s">
        <v>36</v>
      </c>
      <c r="B118" s="33">
        <v>16</v>
      </c>
      <c r="C118" s="33">
        <v>24</v>
      </c>
      <c r="D118" s="33">
        <v>8</v>
      </c>
      <c r="E118" s="33">
        <v>384</v>
      </c>
      <c r="F118" s="34">
        <v>1408</v>
      </c>
      <c r="G118" s="34">
        <v>3072</v>
      </c>
      <c r="H118" s="35">
        <v>4864</v>
      </c>
      <c r="I118" s="36">
        <v>18506</v>
      </c>
      <c r="J118" s="37">
        <v>23157</v>
      </c>
      <c r="K118" s="36">
        <v>17488</v>
      </c>
      <c r="L118" s="37">
        <v>21883</v>
      </c>
      <c r="M118" s="36">
        <v>16563</v>
      </c>
      <c r="N118" s="37">
        <v>22093</v>
      </c>
      <c r="O118" s="36">
        <v>17938</v>
      </c>
      <c r="P118" s="37">
        <v>24017</v>
      </c>
      <c r="Q118" s="36">
        <v>19313</v>
      </c>
      <c r="R118" s="37">
        <v>25941</v>
      </c>
    </row>
    <row r="119" spans="1:18" ht="20.100000000000001" customHeight="1" x14ac:dyDescent="0.25">
      <c r="A119" s="32" t="s">
        <v>147</v>
      </c>
      <c r="B119" s="33">
        <v>14</v>
      </c>
      <c r="C119" s="33">
        <v>24</v>
      </c>
      <c r="D119" s="33">
        <v>10</v>
      </c>
      <c r="E119" s="33">
        <v>336</v>
      </c>
      <c r="F119" s="34">
        <v>1432</v>
      </c>
      <c r="G119" s="34">
        <v>3360</v>
      </c>
      <c r="H119" s="35">
        <v>5128</v>
      </c>
      <c r="I119" s="36">
        <v>18665.900000000001</v>
      </c>
      <c r="J119" s="37">
        <v>23481.7</v>
      </c>
      <c r="K119" s="36">
        <v>17639.600000000002</v>
      </c>
      <c r="L119" s="37">
        <v>23180.300000000003</v>
      </c>
      <c r="M119" s="36">
        <v>16863</v>
      </c>
      <c r="N119" s="37">
        <v>22592.9</v>
      </c>
      <c r="O119" s="36">
        <v>18257.800000000003</v>
      </c>
      <c r="P119" s="37">
        <v>24556.400000000001</v>
      </c>
      <c r="Q119" s="36">
        <v>19652.600000000002</v>
      </c>
      <c r="R119" s="37">
        <v>26521.000000000004</v>
      </c>
    </row>
    <row r="120" spans="1:18" ht="20.100000000000001" customHeight="1" x14ac:dyDescent="0.25">
      <c r="A120" s="32" t="s">
        <v>40</v>
      </c>
      <c r="B120" s="33">
        <v>20</v>
      </c>
      <c r="C120" s="33">
        <v>20</v>
      </c>
      <c r="D120" s="33">
        <v>8</v>
      </c>
      <c r="E120" s="33">
        <v>400</v>
      </c>
      <c r="F120" s="34">
        <v>1440</v>
      </c>
      <c r="G120" s="34">
        <v>3200</v>
      </c>
      <c r="H120" s="35">
        <v>5040</v>
      </c>
      <c r="I120" s="36">
        <v>19470</v>
      </c>
      <c r="J120" s="37">
        <v>24145</v>
      </c>
      <c r="K120" s="36">
        <v>18340</v>
      </c>
      <c r="L120" s="37">
        <v>22817</v>
      </c>
      <c r="M120" s="36">
        <v>17386</v>
      </c>
      <c r="N120" s="37">
        <v>23019</v>
      </c>
      <c r="O120" s="36">
        <v>18790</v>
      </c>
      <c r="P120" s="37">
        <v>24982</v>
      </c>
      <c r="Q120" s="36">
        <v>20194</v>
      </c>
      <c r="R120" s="37">
        <v>16945</v>
      </c>
    </row>
    <row r="121" spans="1:18" ht="20.100000000000001" customHeight="1" x14ac:dyDescent="0.25">
      <c r="A121" s="32" t="s">
        <v>152</v>
      </c>
      <c r="B121" s="33">
        <v>18</v>
      </c>
      <c r="C121" s="33">
        <v>20</v>
      </c>
      <c r="D121" s="33">
        <v>10</v>
      </c>
      <c r="E121" s="33">
        <v>360</v>
      </c>
      <c r="F121" s="34">
        <v>1480</v>
      </c>
      <c r="G121" s="34">
        <v>3600</v>
      </c>
      <c r="H121" s="35">
        <v>5440</v>
      </c>
      <c r="I121" s="36">
        <v>19940.800000000003</v>
      </c>
      <c r="J121" s="37">
        <v>24908.400000000001</v>
      </c>
      <c r="K121" s="36">
        <v>18844.100000000002</v>
      </c>
      <c r="L121" s="37">
        <v>23537.800000000003</v>
      </c>
      <c r="M121" s="36">
        <v>17935.5</v>
      </c>
      <c r="N121" s="37">
        <v>23845.800000000003</v>
      </c>
      <c r="O121" s="36">
        <v>19378.7</v>
      </c>
      <c r="P121" s="37">
        <v>25875.300000000003</v>
      </c>
      <c r="Q121" s="36">
        <v>20823</v>
      </c>
      <c r="R121" s="37">
        <v>27905.9</v>
      </c>
    </row>
    <row r="122" spans="1:18" ht="20.100000000000001" customHeight="1" x14ac:dyDescent="0.25">
      <c r="A122" s="32" t="s">
        <v>100</v>
      </c>
      <c r="B122" s="33">
        <v>16</v>
      </c>
      <c r="C122" s="33">
        <v>24</v>
      </c>
      <c r="D122" s="33">
        <v>9</v>
      </c>
      <c r="E122" s="33">
        <v>384</v>
      </c>
      <c r="F122" s="34">
        <v>1488</v>
      </c>
      <c r="G122" s="34">
        <v>3456</v>
      </c>
      <c r="H122" s="35">
        <v>5328</v>
      </c>
      <c r="I122" s="36">
        <v>19431.3</v>
      </c>
      <c r="J122" s="37">
        <v>24314.850000000002</v>
      </c>
      <c r="K122" s="36">
        <v>18362.400000000001</v>
      </c>
      <c r="L122" s="37">
        <v>22977.15</v>
      </c>
      <c r="M122" s="36">
        <v>17391.150000000001</v>
      </c>
      <c r="N122" s="37">
        <v>23197.65</v>
      </c>
      <c r="O122" s="36">
        <v>18834.900000000001</v>
      </c>
      <c r="P122" s="37">
        <v>25217.850000000002</v>
      </c>
      <c r="Q122" s="36">
        <v>20278.650000000001</v>
      </c>
      <c r="R122" s="37">
        <v>27238.050000000003</v>
      </c>
    </row>
    <row r="123" spans="1:18" ht="20.100000000000001" customHeight="1" x14ac:dyDescent="0.25">
      <c r="A123" s="32" t="s">
        <v>104</v>
      </c>
      <c r="B123" s="33">
        <v>20</v>
      </c>
      <c r="C123" s="33">
        <v>20</v>
      </c>
      <c r="D123" s="33">
        <v>9</v>
      </c>
      <c r="E123" s="33">
        <v>400</v>
      </c>
      <c r="F123" s="34">
        <v>1520</v>
      </c>
      <c r="G123" s="34">
        <v>3600</v>
      </c>
      <c r="H123" s="35">
        <v>5520</v>
      </c>
      <c r="I123" s="36">
        <v>20443.5</v>
      </c>
      <c r="J123" s="37">
        <v>25352.25</v>
      </c>
      <c r="K123" s="36">
        <v>19257</v>
      </c>
      <c r="L123" s="37">
        <v>23957.850000000002</v>
      </c>
      <c r="M123" s="36">
        <v>18255.3</v>
      </c>
      <c r="N123" s="37">
        <v>24169.95</v>
      </c>
      <c r="O123" s="36">
        <v>19729.5</v>
      </c>
      <c r="P123" s="37">
        <v>26231.100000000002</v>
      </c>
      <c r="Q123" s="36">
        <v>21203.7</v>
      </c>
      <c r="R123" s="37">
        <v>17792.25</v>
      </c>
    </row>
    <row r="124" spans="1:18" ht="20.100000000000001" customHeight="1" x14ac:dyDescent="0.25">
      <c r="A124" s="32" t="s">
        <v>39</v>
      </c>
      <c r="B124" s="33">
        <v>18</v>
      </c>
      <c r="C124" s="33">
        <v>24</v>
      </c>
      <c r="D124" s="33">
        <v>8</v>
      </c>
      <c r="E124" s="33">
        <v>432</v>
      </c>
      <c r="F124" s="34">
        <v>1536</v>
      </c>
      <c r="G124" s="34">
        <v>3456</v>
      </c>
      <c r="H124" s="35">
        <v>5424</v>
      </c>
      <c r="I124" s="36">
        <v>20484</v>
      </c>
      <c r="J124" s="37">
        <v>25389</v>
      </c>
      <c r="K124" s="36">
        <v>19357</v>
      </c>
      <c r="L124" s="37">
        <v>23993</v>
      </c>
      <c r="M124" s="36">
        <v>18260</v>
      </c>
      <c r="N124" s="37">
        <v>24090</v>
      </c>
      <c r="O124" s="36">
        <v>19739</v>
      </c>
      <c r="P124" s="37">
        <v>26149</v>
      </c>
      <c r="Q124" s="36">
        <v>21219</v>
      </c>
      <c r="R124" s="37">
        <v>28208</v>
      </c>
    </row>
    <row r="125" spans="1:18" ht="20.100000000000001" customHeight="1" x14ac:dyDescent="0.25">
      <c r="A125" s="32" t="s">
        <v>150</v>
      </c>
      <c r="B125" s="33">
        <v>16</v>
      </c>
      <c r="C125" s="33">
        <v>24</v>
      </c>
      <c r="D125" s="33">
        <v>10</v>
      </c>
      <c r="E125" s="33">
        <v>384</v>
      </c>
      <c r="F125" s="34">
        <v>1568</v>
      </c>
      <c r="G125" s="34">
        <v>3840</v>
      </c>
      <c r="H125" s="35">
        <v>5792</v>
      </c>
      <c r="I125" s="36">
        <v>20356.600000000002</v>
      </c>
      <c r="J125" s="37">
        <v>25472.7</v>
      </c>
      <c r="K125" s="36">
        <v>19236.800000000003</v>
      </c>
      <c r="L125" s="37">
        <v>24071.300000000003</v>
      </c>
      <c r="M125" s="36">
        <v>18219.300000000003</v>
      </c>
      <c r="N125" s="37">
        <v>24302.300000000003</v>
      </c>
      <c r="O125" s="36">
        <v>19731.800000000003</v>
      </c>
      <c r="P125" s="37">
        <v>26418.7</v>
      </c>
      <c r="Q125" s="36">
        <v>21244.300000000003</v>
      </c>
      <c r="R125" s="37">
        <v>28535.100000000002</v>
      </c>
    </row>
    <row r="126" spans="1:18" ht="20.100000000000001" customHeight="1" x14ac:dyDescent="0.25">
      <c r="A126" s="32" t="s">
        <v>154</v>
      </c>
      <c r="B126" s="33">
        <v>20</v>
      </c>
      <c r="C126" s="33">
        <v>20</v>
      </c>
      <c r="D126" s="33">
        <v>10</v>
      </c>
      <c r="E126" s="33">
        <v>400</v>
      </c>
      <c r="F126" s="34">
        <v>1600</v>
      </c>
      <c r="G126" s="34">
        <v>4000</v>
      </c>
      <c r="H126" s="35">
        <v>6000</v>
      </c>
      <c r="I126" s="36">
        <v>21417</v>
      </c>
      <c r="J126" s="37">
        <v>26559.500000000004</v>
      </c>
      <c r="K126" s="36">
        <v>20174</v>
      </c>
      <c r="L126" s="37">
        <v>25098.7</v>
      </c>
      <c r="M126" s="36">
        <v>19124.600000000002</v>
      </c>
      <c r="N126" s="37">
        <v>25320.9</v>
      </c>
      <c r="O126" s="36">
        <v>20669</v>
      </c>
      <c r="P126" s="37">
        <v>27480.2</v>
      </c>
      <c r="Q126" s="36">
        <v>22213.4</v>
      </c>
      <c r="R126" s="37">
        <v>18639.5</v>
      </c>
    </row>
    <row r="127" spans="1:18" ht="20.100000000000001" customHeight="1" x14ac:dyDescent="0.25">
      <c r="A127" s="32" t="s">
        <v>103</v>
      </c>
      <c r="B127" s="33">
        <v>18</v>
      </c>
      <c r="C127" s="33">
        <v>24</v>
      </c>
      <c r="D127" s="33">
        <v>9</v>
      </c>
      <c r="E127" s="33">
        <v>432</v>
      </c>
      <c r="F127" s="34">
        <v>1620</v>
      </c>
      <c r="G127" s="34">
        <v>3888</v>
      </c>
      <c r="H127" s="35">
        <v>5940</v>
      </c>
      <c r="I127" s="36">
        <v>21508.2</v>
      </c>
      <c r="J127" s="37">
        <v>26658.45</v>
      </c>
      <c r="K127" s="36">
        <v>20324.850000000002</v>
      </c>
      <c r="L127" s="37">
        <v>25192.65</v>
      </c>
      <c r="M127" s="36">
        <v>19173</v>
      </c>
      <c r="N127" s="37">
        <v>25294.5</v>
      </c>
      <c r="O127" s="36">
        <v>20725.95</v>
      </c>
      <c r="P127" s="37">
        <v>27456.45</v>
      </c>
      <c r="Q127" s="36">
        <v>22279.95</v>
      </c>
      <c r="R127" s="37">
        <v>29618.400000000001</v>
      </c>
    </row>
    <row r="128" spans="1:18" ht="20.100000000000001" customHeight="1" x14ac:dyDescent="0.25">
      <c r="A128" s="32" t="s">
        <v>41</v>
      </c>
      <c r="B128" s="33">
        <v>20</v>
      </c>
      <c r="C128" s="33">
        <v>24</v>
      </c>
      <c r="D128" s="33">
        <v>8</v>
      </c>
      <c r="E128" s="33">
        <v>480</v>
      </c>
      <c r="F128" s="34">
        <v>1664</v>
      </c>
      <c r="G128" s="34">
        <v>3840</v>
      </c>
      <c r="H128" s="35">
        <v>5984</v>
      </c>
      <c r="I128" s="36">
        <v>21988</v>
      </c>
      <c r="J128" s="37">
        <v>27132</v>
      </c>
      <c r="K128" s="36">
        <v>20779</v>
      </c>
      <c r="L128" s="37">
        <v>25640</v>
      </c>
      <c r="M128" s="36">
        <v>19453</v>
      </c>
      <c r="N128" s="37">
        <v>25566</v>
      </c>
      <c r="O128" s="36">
        <v>21036</v>
      </c>
      <c r="P128" s="37">
        <v>27755</v>
      </c>
      <c r="Q128" s="36">
        <v>22619</v>
      </c>
      <c r="R128" s="37">
        <v>29945</v>
      </c>
    </row>
    <row r="129" spans="1:18" ht="20.100000000000001" customHeight="1" x14ac:dyDescent="0.25">
      <c r="A129" s="32" t="s">
        <v>153</v>
      </c>
      <c r="B129" s="33">
        <v>18</v>
      </c>
      <c r="C129" s="33">
        <v>24</v>
      </c>
      <c r="D129" s="33">
        <v>10</v>
      </c>
      <c r="E129" s="33">
        <v>432</v>
      </c>
      <c r="F129" s="34">
        <v>1704</v>
      </c>
      <c r="G129" s="34">
        <v>4320</v>
      </c>
      <c r="H129" s="35">
        <v>6456</v>
      </c>
      <c r="I129" s="36">
        <v>22532.400000000001</v>
      </c>
      <c r="J129" s="37">
        <v>27927.9</v>
      </c>
      <c r="K129" s="36">
        <v>21292.7</v>
      </c>
      <c r="L129" s="37">
        <v>26392.300000000003</v>
      </c>
      <c r="M129" s="36">
        <v>20086</v>
      </c>
      <c r="N129" s="37">
        <v>26499.000000000004</v>
      </c>
      <c r="O129" s="36">
        <v>21712.9</v>
      </c>
      <c r="P129" s="37">
        <v>28763.9</v>
      </c>
      <c r="Q129" s="36">
        <v>23340.9</v>
      </c>
      <c r="R129" s="37">
        <v>31028.800000000003</v>
      </c>
    </row>
    <row r="130" spans="1:18" ht="20.100000000000001" customHeight="1" x14ac:dyDescent="0.25">
      <c r="A130" s="32" t="s">
        <v>105</v>
      </c>
      <c r="B130" s="33">
        <v>20</v>
      </c>
      <c r="C130" s="33">
        <v>24</v>
      </c>
      <c r="D130" s="33">
        <v>9</v>
      </c>
      <c r="E130" s="33">
        <v>480</v>
      </c>
      <c r="F130" s="34">
        <v>1752</v>
      </c>
      <c r="G130" s="34">
        <v>4320</v>
      </c>
      <c r="H130" s="35">
        <v>6552</v>
      </c>
      <c r="I130" s="36">
        <v>23087.4</v>
      </c>
      <c r="J130" s="37">
        <v>28488.600000000002</v>
      </c>
      <c r="K130" s="36">
        <v>21817.95</v>
      </c>
      <c r="L130" s="37">
        <v>26922</v>
      </c>
      <c r="M130" s="36">
        <v>20425.650000000001</v>
      </c>
      <c r="N130" s="37">
        <v>26844.300000000003</v>
      </c>
      <c r="O130" s="36">
        <v>22087.8</v>
      </c>
      <c r="P130" s="37">
        <v>29142.75</v>
      </c>
      <c r="Q130" s="36">
        <v>23749.95</v>
      </c>
      <c r="R130" s="37">
        <v>31442.25</v>
      </c>
    </row>
    <row r="131" spans="1:18" ht="20.100000000000001" customHeight="1" x14ac:dyDescent="0.25">
      <c r="A131" s="32" t="s">
        <v>155</v>
      </c>
      <c r="B131" s="33">
        <v>20</v>
      </c>
      <c r="C131" s="33">
        <v>24</v>
      </c>
      <c r="D131" s="33">
        <v>10</v>
      </c>
      <c r="E131" s="33">
        <v>480</v>
      </c>
      <c r="F131" s="34">
        <v>1840</v>
      </c>
      <c r="G131" s="34">
        <v>4800</v>
      </c>
      <c r="H131" s="35">
        <v>7120</v>
      </c>
      <c r="I131" s="36">
        <v>24186.800000000003</v>
      </c>
      <c r="J131" s="37">
        <v>29845.200000000001</v>
      </c>
      <c r="K131" s="36">
        <v>22856.9</v>
      </c>
      <c r="L131" s="37">
        <v>28204.000000000004</v>
      </c>
      <c r="M131" s="36">
        <v>21398.300000000003</v>
      </c>
      <c r="N131" s="37">
        <v>28122.600000000002</v>
      </c>
      <c r="O131" s="36">
        <v>23139.600000000002</v>
      </c>
      <c r="P131" s="37">
        <v>30530.500000000004</v>
      </c>
      <c r="Q131" s="36">
        <v>24880.9</v>
      </c>
      <c r="R131" s="37">
        <v>32939.5</v>
      </c>
    </row>
    <row r="132" spans="1:18" ht="20.100000000000001" customHeight="1" x14ac:dyDescent="0.25">
      <c r="A132" s="32" t="s">
        <v>42</v>
      </c>
      <c r="B132" s="33">
        <v>20</v>
      </c>
      <c r="C132" s="33">
        <v>28</v>
      </c>
      <c r="D132" s="33">
        <v>8</v>
      </c>
      <c r="E132" s="33">
        <v>560</v>
      </c>
      <c r="F132" s="34">
        <v>1888</v>
      </c>
      <c r="G132" s="34">
        <v>4480</v>
      </c>
      <c r="H132" s="35">
        <v>6928</v>
      </c>
      <c r="I132" s="36">
        <v>24963</v>
      </c>
      <c r="J132" s="37">
        <v>30480</v>
      </c>
      <c r="K132" s="36">
        <v>23590</v>
      </c>
      <c r="L132" s="37">
        <v>28804</v>
      </c>
      <c r="M132" s="36">
        <v>21963</v>
      </c>
      <c r="N132" s="37">
        <v>28514</v>
      </c>
      <c r="O132" s="36">
        <v>23721</v>
      </c>
      <c r="P132" s="37">
        <v>30922</v>
      </c>
      <c r="Q132" s="36">
        <v>25479</v>
      </c>
      <c r="R132" s="37">
        <v>33330</v>
      </c>
    </row>
    <row r="133" spans="1:18" ht="20.100000000000001" customHeight="1" x14ac:dyDescent="0.25">
      <c r="A133" s="32" t="s">
        <v>106</v>
      </c>
      <c r="B133" s="33">
        <v>20</v>
      </c>
      <c r="C133" s="33">
        <v>28</v>
      </c>
      <c r="D133" s="33">
        <v>9</v>
      </c>
      <c r="E133" s="33">
        <v>560</v>
      </c>
      <c r="F133" s="34">
        <v>1984</v>
      </c>
      <c r="G133" s="34">
        <v>5040</v>
      </c>
      <c r="H133" s="35">
        <v>7584</v>
      </c>
      <c r="I133" s="36">
        <v>26211.15</v>
      </c>
      <c r="J133" s="37">
        <v>32004</v>
      </c>
      <c r="K133" s="36">
        <v>24769.5</v>
      </c>
      <c r="L133" s="37">
        <v>30244.2</v>
      </c>
      <c r="M133" s="36">
        <v>23061.15</v>
      </c>
      <c r="N133" s="37">
        <v>29939.7</v>
      </c>
      <c r="O133" s="36">
        <v>24907.05</v>
      </c>
      <c r="P133" s="37">
        <v>32468.100000000002</v>
      </c>
      <c r="Q133" s="36">
        <v>26752.95</v>
      </c>
      <c r="R133" s="37">
        <v>34996.5</v>
      </c>
    </row>
    <row r="134" spans="1:18" ht="20.100000000000001" customHeight="1" x14ac:dyDescent="0.25">
      <c r="A134" s="32" t="s">
        <v>156</v>
      </c>
      <c r="B134" s="33">
        <v>20</v>
      </c>
      <c r="C134" s="33">
        <v>28</v>
      </c>
      <c r="D134" s="33">
        <v>10</v>
      </c>
      <c r="E134" s="33">
        <v>560</v>
      </c>
      <c r="F134" s="34">
        <v>2080</v>
      </c>
      <c r="G134" s="34">
        <v>5600</v>
      </c>
      <c r="H134" s="35">
        <v>8240</v>
      </c>
      <c r="I134" s="36">
        <v>27459.300000000003</v>
      </c>
      <c r="J134" s="37">
        <v>33528</v>
      </c>
      <c r="K134" s="36">
        <v>25949.000000000004</v>
      </c>
      <c r="L134" s="37">
        <v>31684.400000000001</v>
      </c>
      <c r="M134" s="36">
        <v>24159.300000000003</v>
      </c>
      <c r="N134" s="37">
        <v>31365.4</v>
      </c>
      <c r="O134" s="36">
        <v>26093.100000000002</v>
      </c>
      <c r="P134" s="37">
        <v>34014.200000000004</v>
      </c>
      <c r="Q134" s="36">
        <v>28026.9</v>
      </c>
      <c r="R134" s="37">
        <v>36663</v>
      </c>
    </row>
    <row r="135" spans="1:18" ht="20.100000000000001" customHeight="1" x14ac:dyDescent="0.25">
      <c r="A135" s="32" t="s">
        <v>43</v>
      </c>
      <c r="B135" s="33">
        <v>20</v>
      </c>
      <c r="C135" s="33">
        <v>32</v>
      </c>
      <c r="D135" s="33">
        <v>8</v>
      </c>
      <c r="E135" s="33">
        <v>640</v>
      </c>
      <c r="F135" s="34">
        <v>2112</v>
      </c>
      <c r="G135" s="34">
        <v>5120</v>
      </c>
      <c r="H135" s="35">
        <v>7872</v>
      </c>
      <c r="I135" s="36">
        <v>27480</v>
      </c>
      <c r="J135" s="37">
        <v>33340</v>
      </c>
      <c r="K135" s="36">
        <v>25969</v>
      </c>
      <c r="L135" s="37">
        <v>31506</v>
      </c>
      <c r="M135" s="36">
        <v>23954</v>
      </c>
      <c r="N135" s="37">
        <v>30909</v>
      </c>
      <c r="O135" s="36">
        <v>25884</v>
      </c>
      <c r="P135" s="37">
        <v>33529</v>
      </c>
      <c r="Q135" s="36">
        <v>27813</v>
      </c>
      <c r="R135" s="37">
        <v>36149</v>
      </c>
    </row>
    <row r="136" spans="1:18" ht="20.100000000000001" customHeight="1" x14ac:dyDescent="0.25">
      <c r="A136" s="32" t="s">
        <v>107</v>
      </c>
      <c r="B136" s="33">
        <v>20</v>
      </c>
      <c r="C136" s="33">
        <v>32</v>
      </c>
      <c r="D136" s="33">
        <v>9</v>
      </c>
      <c r="E136" s="33">
        <v>640</v>
      </c>
      <c r="F136" s="34">
        <v>2216</v>
      </c>
      <c r="G136" s="34">
        <v>5760</v>
      </c>
      <c r="H136" s="35">
        <v>8616</v>
      </c>
      <c r="I136" s="36">
        <v>28854</v>
      </c>
      <c r="J136" s="37">
        <v>35007</v>
      </c>
      <c r="K136" s="36">
        <v>27267.45</v>
      </c>
      <c r="L136" s="37">
        <v>33081.300000000003</v>
      </c>
      <c r="M136" s="36">
        <v>25151.7</v>
      </c>
      <c r="N136" s="37">
        <v>32454.45</v>
      </c>
      <c r="O136" s="36">
        <v>27178.2</v>
      </c>
      <c r="P136" s="37">
        <v>35205.450000000004</v>
      </c>
      <c r="Q136" s="36">
        <v>29203.65</v>
      </c>
      <c r="R136" s="37">
        <v>37956.450000000004</v>
      </c>
    </row>
    <row r="137" spans="1:18" ht="20.100000000000001" customHeight="1" x14ac:dyDescent="0.25">
      <c r="A137" s="32" t="s">
        <v>157</v>
      </c>
      <c r="B137" s="33">
        <v>20</v>
      </c>
      <c r="C137" s="33">
        <v>32</v>
      </c>
      <c r="D137" s="33">
        <v>10</v>
      </c>
      <c r="E137" s="33">
        <v>640</v>
      </c>
      <c r="F137" s="34">
        <v>2320</v>
      </c>
      <c r="G137" s="34">
        <v>6400</v>
      </c>
      <c r="H137" s="35">
        <v>9360</v>
      </c>
      <c r="I137" s="36">
        <v>30228.000000000004</v>
      </c>
      <c r="J137" s="37">
        <v>36674</v>
      </c>
      <c r="K137" s="36">
        <v>28565.9</v>
      </c>
      <c r="L137" s="37">
        <v>34656.600000000006</v>
      </c>
      <c r="M137" s="36">
        <v>26349.4</v>
      </c>
      <c r="N137" s="37">
        <v>33999.9</v>
      </c>
      <c r="O137" s="36">
        <v>28472.400000000001</v>
      </c>
      <c r="P137" s="37">
        <v>36881.9</v>
      </c>
      <c r="Q137" s="36">
        <v>30594.300000000003</v>
      </c>
      <c r="R137" s="37">
        <v>39763.9</v>
      </c>
    </row>
    <row r="138" spans="1:18" ht="20.100000000000001" customHeight="1" x14ac:dyDescent="0.25">
      <c r="A138" s="32" t="s">
        <v>44</v>
      </c>
      <c r="B138" s="33">
        <v>20</v>
      </c>
      <c r="C138" s="33">
        <v>36</v>
      </c>
      <c r="D138" s="33">
        <v>8</v>
      </c>
      <c r="E138" s="33">
        <v>720</v>
      </c>
      <c r="F138" s="34">
        <v>2336</v>
      </c>
      <c r="G138" s="34">
        <v>5760</v>
      </c>
      <c r="H138" s="35">
        <v>8816</v>
      </c>
      <c r="I138" s="36">
        <v>29946</v>
      </c>
      <c r="J138" s="37">
        <v>36127</v>
      </c>
      <c r="K138" s="36">
        <v>28299</v>
      </c>
      <c r="L138" s="37">
        <v>34140</v>
      </c>
      <c r="M138" s="36">
        <v>25919</v>
      </c>
      <c r="N138" s="37">
        <v>33251</v>
      </c>
      <c r="O138" s="36">
        <v>28017</v>
      </c>
      <c r="P138" s="37">
        <v>36077</v>
      </c>
      <c r="Q138" s="36">
        <v>30115</v>
      </c>
      <c r="R138" s="37">
        <v>38903</v>
      </c>
    </row>
    <row r="139" spans="1:18" ht="20.100000000000001" customHeight="1" x14ac:dyDescent="0.25">
      <c r="A139" s="32" t="s">
        <v>108</v>
      </c>
      <c r="B139" s="33">
        <v>20</v>
      </c>
      <c r="C139" s="33">
        <v>36</v>
      </c>
      <c r="D139" s="33">
        <v>9</v>
      </c>
      <c r="E139" s="33">
        <v>720</v>
      </c>
      <c r="F139" s="34">
        <v>2448</v>
      </c>
      <c r="G139" s="34">
        <v>6480</v>
      </c>
      <c r="H139" s="35">
        <v>9648</v>
      </c>
      <c r="I139" s="36">
        <v>31443.300000000003</v>
      </c>
      <c r="J139" s="37">
        <v>37933.35</v>
      </c>
      <c r="K139" s="36">
        <v>29713.95</v>
      </c>
      <c r="L139" s="37">
        <v>35847</v>
      </c>
      <c r="M139" s="36">
        <v>27214.95</v>
      </c>
      <c r="N139" s="37">
        <v>34913.550000000003</v>
      </c>
      <c r="O139" s="36">
        <v>29417.850000000002</v>
      </c>
      <c r="P139" s="37">
        <v>37880.85</v>
      </c>
      <c r="Q139" s="36">
        <v>31620.75</v>
      </c>
      <c r="R139" s="37">
        <v>40848.15</v>
      </c>
    </row>
    <row r="140" spans="1:18" ht="20.100000000000001" customHeight="1" x14ac:dyDescent="0.25">
      <c r="A140" s="32" t="s">
        <v>45</v>
      </c>
      <c r="B140" s="33">
        <v>20</v>
      </c>
      <c r="C140" s="33">
        <v>40</v>
      </c>
      <c r="D140" s="33">
        <v>8</v>
      </c>
      <c r="E140" s="33">
        <v>800</v>
      </c>
      <c r="F140" s="34">
        <v>2560</v>
      </c>
      <c r="G140" s="34">
        <v>6400</v>
      </c>
      <c r="H140" s="35">
        <v>9760</v>
      </c>
      <c r="I140" s="36">
        <v>32420</v>
      </c>
      <c r="J140" s="37">
        <v>38904</v>
      </c>
      <c r="K140" s="36">
        <v>30637</v>
      </c>
      <c r="L140" s="37">
        <v>36764</v>
      </c>
      <c r="M140" s="36">
        <v>27888</v>
      </c>
      <c r="N140" s="37">
        <v>35575</v>
      </c>
      <c r="O140" s="36">
        <v>30153</v>
      </c>
      <c r="P140" s="37">
        <v>38603</v>
      </c>
      <c r="Q140" s="36">
        <v>32518</v>
      </c>
      <c r="R140" s="37">
        <v>41631</v>
      </c>
    </row>
    <row r="141" spans="1:18" ht="20.100000000000001" customHeight="1" x14ac:dyDescent="0.25">
      <c r="A141" s="32" t="s">
        <v>158</v>
      </c>
      <c r="B141" s="33">
        <v>20</v>
      </c>
      <c r="C141" s="33">
        <v>36</v>
      </c>
      <c r="D141" s="33">
        <v>10</v>
      </c>
      <c r="E141" s="33">
        <v>720</v>
      </c>
      <c r="F141" s="34">
        <v>2560</v>
      </c>
      <c r="G141" s="34">
        <v>7200</v>
      </c>
      <c r="H141" s="35">
        <v>10480</v>
      </c>
      <c r="I141" s="36">
        <v>32940.600000000006</v>
      </c>
      <c r="J141" s="37">
        <v>39739.700000000004</v>
      </c>
      <c r="K141" s="36">
        <v>31128.9</v>
      </c>
      <c r="L141" s="37">
        <v>37554</v>
      </c>
      <c r="M141" s="36">
        <v>28510.9</v>
      </c>
      <c r="N141" s="37">
        <v>36576.100000000006</v>
      </c>
      <c r="O141" s="36">
        <v>30818.7</v>
      </c>
      <c r="P141" s="37">
        <v>39684.700000000004</v>
      </c>
      <c r="Q141" s="36">
        <v>33126.5</v>
      </c>
      <c r="R141" s="37">
        <v>42793.3</v>
      </c>
    </row>
    <row r="142" spans="1:18" ht="20.100000000000001" customHeight="1" x14ac:dyDescent="0.25">
      <c r="A142" s="32" t="s">
        <v>109</v>
      </c>
      <c r="B142" s="33">
        <v>20</v>
      </c>
      <c r="C142" s="33">
        <v>40</v>
      </c>
      <c r="D142" s="33">
        <v>9</v>
      </c>
      <c r="E142" s="33">
        <v>800</v>
      </c>
      <c r="F142" s="34">
        <v>2680</v>
      </c>
      <c r="G142" s="34">
        <v>7200</v>
      </c>
      <c r="H142" s="35">
        <v>10680</v>
      </c>
      <c r="I142" s="36">
        <v>34041</v>
      </c>
      <c r="J142" s="37">
        <v>40849.200000000004</v>
      </c>
      <c r="K142" s="36">
        <v>32168.850000000002</v>
      </c>
      <c r="L142" s="37">
        <v>38602.200000000004</v>
      </c>
      <c r="M142" s="36">
        <v>29282.400000000001</v>
      </c>
      <c r="N142" s="37">
        <v>37353.75</v>
      </c>
      <c r="O142" s="36">
        <v>31660.65</v>
      </c>
      <c r="P142" s="37">
        <v>40533.15</v>
      </c>
      <c r="Q142" s="36">
        <v>34143.9</v>
      </c>
      <c r="R142" s="37">
        <v>43712.55</v>
      </c>
    </row>
    <row r="143" spans="1:18" ht="20.100000000000001" customHeight="1" x14ac:dyDescent="0.25">
      <c r="A143" s="32" t="s">
        <v>159</v>
      </c>
      <c r="B143" s="33">
        <v>20</v>
      </c>
      <c r="C143" s="33">
        <v>40</v>
      </c>
      <c r="D143" s="33">
        <v>10</v>
      </c>
      <c r="E143" s="33">
        <v>800</v>
      </c>
      <c r="F143" s="34">
        <v>2800</v>
      </c>
      <c r="G143" s="34">
        <v>8000</v>
      </c>
      <c r="H143" s="35">
        <v>11600</v>
      </c>
      <c r="I143" s="36">
        <v>35662</v>
      </c>
      <c r="J143" s="37">
        <v>42794.400000000001</v>
      </c>
      <c r="K143" s="36">
        <v>33700.700000000004</v>
      </c>
      <c r="L143" s="37">
        <v>40440.400000000001</v>
      </c>
      <c r="M143" s="36">
        <v>30676.800000000003</v>
      </c>
      <c r="N143" s="37">
        <v>39132.5</v>
      </c>
      <c r="O143" s="36">
        <v>33168.300000000003</v>
      </c>
      <c r="P143" s="37">
        <v>42463.3</v>
      </c>
      <c r="Q143" s="36">
        <v>35769.800000000003</v>
      </c>
      <c r="R143" s="37">
        <v>45794.100000000006</v>
      </c>
    </row>
    <row r="144" spans="1:18" ht="20.100000000000001" customHeight="1" x14ac:dyDescent="0.25">
      <c r="A144" s="32" t="s">
        <v>46</v>
      </c>
      <c r="B144" s="33">
        <v>24</v>
      </c>
      <c r="C144" s="33">
        <v>40</v>
      </c>
      <c r="D144" s="33">
        <v>8</v>
      </c>
      <c r="E144" s="33">
        <v>960</v>
      </c>
      <c r="F144" s="34">
        <v>2944</v>
      </c>
      <c r="G144" s="34">
        <v>7680</v>
      </c>
      <c r="H144" s="35">
        <v>11584</v>
      </c>
      <c r="I144" s="36">
        <v>38694</v>
      </c>
      <c r="J144" s="37">
        <v>45735</v>
      </c>
      <c r="K144" s="36">
        <v>36565</v>
      </c>
      <c r="L144" s="37">
        <v>46878</v>
      </c>
      <c r="M144" s="36">
        <v>34681</v>
      </c>
      <c r="N144" s="37">
        <v>43023</v>
      </c>
      <c r="O144" s="36">
        <v>37368</v>
      </c>
      <c r="P144" s="37">
        <v>46538</v>
      </c>
      <c r="Q144" s="36">
        <v>39939</v>
      </c>
      <c r="R144" s="37">
        <v>49937</v>
      </c>
    </row>
    <row r="145" spans="1:40" ht="20.100000000000001" customHeight="1" x14ac:dyDescent="0.25">
      <c r="A145" s="32" t="s">
        <v>110</v>
      </c>
      <c r="B145" s="33">
        <v>24</v>
      </c>
      <c r="C145" s="33">
        <v>40</v>
      </c>
      <c r="D145" s="33">
        <v>9</v>
      </c>
      <c r="E145" s="33">
        <v>960</v>
      </c>
      <c r="F145" s="34">
        <v>3072</v>
      </c>
      <c r="G145" s="34">
        <v>8640</v>
      </c>
      <c r="H145" s="35">
        <v>12672</v>
      </c>
      <c r="I145" s="36">
        <v>40628.700000000004</v>
      </c>
      <c r="J145" s="37">
        <v>48021.75</v>
      </c>
      <c r="K145" s="36">
        <v>38393.25</v>
      </c>
      <c r="L145" s="37">
        <v>49221.9</v>
      </c>
      <c r="M145" s="36">
        <v>36415.050000000003</v>
      </c>
      <c r="N145" s="37">
        <v>45174.15</v>
      </c>
      <c r="O145" s="36">
        <v>39236.400000000001</v>
      </c>
      <c r="P145" s="37">
        <v>48864.9</v>
      </c>
      <c r="Q145" s="36">
        <v>41935.950000000004</v>
      </c>
      <c r="R145" s="37">
        <v>52433.850000000006</v>
      </c>
    </row>
    <row r="146" spans="1:40" ht="20.100000000000001" customHeight="1" x14ac:dyDescent="0.25">
      <c r="A146" s="32" t="s">
        <v>160</v>
      </c>
      <c r="B146" s="33">
        <v>24</v>
      </c>
      <c r="C146" s="33">
        <v>40</v>
      </c>
      <c r="D146" s="33">
        <v>10</v>
      </c>
      <c r="E146" s="33">
        <v>960</v>
      </c>
      <c r="F146" s="34">
        <v>3200</v>
      </c>
      <c r="G146" s="34">
        <v>9600</v>
      </c>
      <c r="H146" s="35">
        <v>13760</v>
      </c>
      <c r="I146" s="36">
        <v>42563.4</v>
      </c>
      <c r="J146" s="37">
        <v>50308.500000000007</v>
      </c>
      <c r="K146" s="36">
        <v>40221.5</v>
      </c>
      <c r="L146" s="37">
        <v>51565.8</v>
      </c>
      <c r="M146" s="36">
        <v>38149.100000000006</v>
      </c>
      <c r="N146" s="37">
        <v>47325.3</v>
      </c>
      <c r="O146" s="36">
        <v>41104.800000000003</v>
      </c>
      <c r="P146" s="37">
        <v>51191.8</v>
      </c>
      <c r="Q146" s="36">
        <v>43932.9</v>
      </c>
      <c r="R146" s="37">
        <v>54930.700000000004</v>
      </c>
    </row>
    <row r="147" spans="1:40" ht="20.100000000000001" customHeight="1" x14ac:dyDescent="0.25">
      <c r="A147" s="32" t="s">
        <v>47</v>
      </c>
      <c r="B147" s="33">
        <v>28</v>
      </c>
      <c r="C147" s="33">
        <v>40</v>
      </c>
      <c r="D147" s="33">
        <v>8</v>
      </c>
      <c r="E147" s="33">
        <v>1120</v>
      </c>
      <c r="F147" s="34">
        <v>3328</v>
      </c>
      <c r="G147" s="34">
        <v>8960</v>
      </c>
      <c r="H147" s="35">
        <v>13408</v>
      </c>
      <c r="I147" s="36">
        <v>43183</v>
      </c>
      <c r="J147" s="37">
        <v>50733</v>
      </c>
      <c r="K147" s="36">
        <v>40808</v>
      </c>
      <c r="L147" s="37">
        <v>48970</v>
      </c>
      <c r="M147" s="36">
        <v>38123</v>
      </c>
      <c r="N147" s="37">
        <v>47062</v>
      </c>
      <c r="O147" s="36">
        <v>41095</v>
      </c>
      <c r="P147" s="37">
        <v>50921</v>
      </c>
      <c r="Q147" s="36">
        <v>43950</v>
      </c>
      <c r="R147" s="37">
        <v>54664</v>
      </c>
    </row>
    <row r="148" spans="1:40" ht="20.100000000000001" customHeight="1" x14ac:dyDescent="0.25">
      <c r="A148" s="32" t="s">
        <v>111</v>
      </c>
      <c r="B148" s="33">
        <v>28</v>
      </c>
      <c r="C148" s="33">
        <v>40</v>
      </c>
      <c r="D148" s="33">
        <v>9</v>
      </c>
      <c r="E148" s="33">
        <v>1120</v>
      </c>
      <c r="F148" s="34">
        <v>3464</v>
      </c>
      <c r="G148" s="34">
        <v>10080</v>
      </c>
      <c r="H148" s="35">
        <v>14664</v>
      </c>
      <c r="I148" s="36">
        <v>45342.15</v>
      </c>
      <c r="J148" s="37">
        <v>53269.65</v>
      </c>
      <c r="K148" s="36">
        <v>42848.4</v>
      </c>
      <c r="L148" s="37">
        <v>51418.5</v>
      </c>
      <c r="M148" s="36">
        <v>40029.15</v>
      </c>
      <c r="N148" s="37">
        <v>49415.1</v>
      </c>
      <c r="O148" s="36">
        <v>43149.75</v>
      </c>
      <c r="P148" s="37">
        <v>53467.05</v>
      </c>
      <c r="Q148" s="36">
        <v>46147.5</v>
      </c>
      <c r="R148" s="37">
        <v>57397.200000000004</v>
      </c>
    </row>
    <row r="149" spans="1:40" ht="20.100000000000001" customHeight="1" x14ac:dyDescent="0.25">
      <c r="A149" s="32" t="s">
        <v>161</v>
      </c>
      <c r="B149" s="33">
        <v>28</v>
      </c>
      <c r="C149" s="33">
        <v>40</v>
      </c>
      <c r="D149" s="33">
        <v>10</v>
      </c>
      <c r="E149" s="33">
        <v>1120</v>
      </c>
      <c r="F149" s="34">
        <v>3600</v>
      </c>
      <c r="G149" s="34">
        <v>11200</v>
      </c>
      <c r="H149" s="35">
        <v>15920</v>
      </c>
      <c r="I149" s="36">
        <v>47501.3</v>
      </c>
      <c r="J149" s="37">
        <v>55806.3</v>
      </c>
      <c r="K149" s="36">
        <v>44888.800000000003</v>
      </c>
      <c r="L149" s="37">
        <v>53867.000000000007</v>
      </c>
      <c r="M149" s="36">
        <v>41935.300000000003</v>
      </c>
      <c r="N149" s="37">
        <v>51768.200000000004</v>
      </c>
      <c r="O149" s="36">
        <v>45204.500000000007</v>
      </c>
      <c r="P149" s="37">
        <v>56013.100000000006</v>
      </c>
      <c r="Q149" s="36">
        <v>48345.000000000007</v>
      </c>
      <c r="R149" s="37">
        <v>60130.400000000001</v>
      </c>
    </row>
    <row r="150" spans="1:40" ht="20.100000000000001" customHeight="1" x14ac:dyDescent="0.25">
      <c r="A150" s="32" t="s">
        <v>48</v>
      </c>
      <c r="B150" s="33">
        <v>32</v>
      </c>
      <c r="C150" s="33">
        <v>40</v>
      </c>
      <c r="D150" s="33">
        <v>8</v>
      </c>
      <c r="E150" s="33">
        <v>1280</v>
      </c>
      <c r="F150" s="34">
        <v>3712</v>
      </c>
      <c r="G150" s="34">
        <v>10240</v>
      </c>
      <c r="H150" s="35">
        <v>15232</v>
      </c>
      <c r="I150" s="36">
        <v>48550</v>
      </c>
      <c r="J150" s="37">
        <v>56318</v>
      </c>
      <c r="K150" s="36">
        <v>45880</v>
      </c>
      <c r="L150" s="37">
        <v>55056</v>
      </c>
      <c r="M150" s="36">
        <v>42894</v>
      </c>
      <c r="N150" s="37">
        <v>51900</v>
      </c>
      <c r="O150" s="36">
        <v>46146</v>
      </c>
      <c r="P150" s="37">
        <v>56580</v>
      </c>
      <c r="Q150" s="36">
        <v>49282</v>
      </c>
      <c r="R150" s="37">
        <v>60656</v>
      </c>
    </row>
    <row r="151" spans="1:40" ht="20.100000000000001" customHeight="1" x14ac:dyDescent="0.25">
      <c r="A151" s="32" t="s">
        <v>112</v>
      </c>
      <c r="B151" s="33">
        <v>32</v>
      </c>
      <c r="C151" s="33">
        <v>40</v>
      </c>
      <c r="D151" s="33">
        <v>9</v>
      </c>
      <c r="E151" s="33">
        <v>1280</v>
      </c>
      <c r="F151" s="34">
        <v>3856</v>
      </c>
      <c r="G151" s="34">
        <v>11520</v>
      </c>
      <c r="H151" s="35">
        <v>16656</v>
      </c>
      <c r="I151" s="36">
        <v>50977.5</v>
      </c>
      <c r="J151" s="37">
        <v>59133.9</v>
      </c>
      <c r="K151" s="36">
        <v>48174</v>
      </c>
      <c r="L151" s="37">
        <v>57808.800000000003</v>
      </c>
      <c r="M151" s="36">
        <v>45038.700000000004</v>
      </c>
      <c r="N151" s="37">
        <v>54495</v>
      </c>
      <c r="O151" s="36">
        <v>48453.3</v>
      </c>
      <c r="P151" s="37">
        <v>59409</v>
      </c>
      <c r="Q151" s="36">
        <v>51746.100000000006</v>
      </c>
      <c r="R151" s="37">
        <v>63688.800000000003</v>
      </c>
    </row>
    <row r="152" spans="1:40" ht="20.100000000000001" customHeight="1" x14ac:dyDescent="0.25">
      <c r="A152" s="32" t="s">
        <v>162</v>
      </c>
      <c r="B152" s="33">
        <v>32</v>
      </c>
      <c r="C152" s="33">
        <v>40</v>
      </c>
      <c r="D152" s="33">
        <v>10</v>
      </c>
      <c r="E152" s="33">
        <v>1280</v>
      </c>
      <c r="F152" s="34">
        <v>4000</v>
      </c>
      <c r="G152" s="34">
        <v>12800</v>
      </c>
      <c r="H152" s="35">
        <v>18080</v>
      </c>
      <c r="I152" s="36">
        <v>53405.000000000007</v>
      </c>
      <c r="J152" s="37">
        <v>61949.8</v>
      </c>
      <c r="K152" s="36">
        <v>50468.000000000007</v>
      </c>
      <c r="L152" s="37">
        <v>60561.600000000006</v>
      </c>
      <c r="M152" s="36">
        <v>47183.4</v>
      </c>
      <c r="N152" s="37">
        <v>57090.000000000007</v>
      </c>
      <c r="O152" s="36">
        <v>50760.600000000006</v>
      </c>
      <c r="P152" s="37">
        <v>62238.000000000007</v>
      </c>
      <c r="Q152" s="36">
        <v>54210.200000000004</v>
      </c>
      <c r="R152" s="37">
        <v>66721.600000000006</v>
      </c>
    </row>
    <row r="153" spans="1:40" ht="20.100000000000001" customHeight="1" x14ac:dyDescent="0.25">
      <c r="A153" s="32" t="s">
        <v>49</v>
      </c>
      <c r="B153" s="33">
        <v>36</v>
      </c>
      <c r="C153" s="33">
        <v>40</v>
      </c>
      <c r="D153" s="33">
        <v>8</v>
      </c>
      <c r="E153" s="33">
        <v>1440</v>
      </c>
      <c r="F153" s="34">
        <v>4096</v>
      </c>
      <c r="G153" s="34">
        <v>11520</v>
      </c>
      <c r="H153" s="35">
        <v>17056</v>
      </c>
      <c r="I153" s="36">
        <v>54344</v>
      </c>
      <c r="J153" s="37">
        <v>62804</v>
      </c>
      <c r="K153" s="36">
        <v>51355</v>
      </c>
      <c r="L153" s="37">
        <v>61626</v>
      </c>
      <c r="M153" s="36">
        <v>46254</v>
      </c>
      <c r="N153" s="37">
        <v>56259</v>
      </c>
      <c r="O153" s="36">
        <v>49872</v>
      </c>
      <c r="P153" s="37">
        <v>60781</v>
      </c>
      <c r="Q153" s="36">
        <v>53194</v>
      </c>
      <c r="R153" s="37">
        <v>65186</v>
      </c>
    </row>
    <row r="154" spans="1:40" ht="20.100000000000001" customHeight="1" x14ac:dyDescent="0.25">
      <c r="A154" s="32" t="s">
        <v>113</v>
      </c>
      <c r="B154" s="33">
        <v>36</v>
      </c>
      <c r="C154" s="33">
        <v>40</v>
      </c>
      <c r="D154" s="33">
        <v>9</v>
      </c>
      <c r="E154" s="33">
        <v>1440</v>
      </c>
      <c r="F154" s="34">
        <v>4248</v>
      </c>
      <c r="G154" s="34">
        <v>12960</v>
      </c>
      <c r="H154" s="35">
        <v>18648</v>
      </c>
      <c r="I154" s="36">
        <v>57061.200000000004</v>
      </c>
      <c r="J154" s="37">
        <v>65944.2</v>
      </c>
      <c r="K154" s="36">
        <v>53922.75</v>
      </c>
      <c r="L154" s="37">
        <v>64707.3</v>
      </c>
      <c r="M154" s="36">
        <v>48566.700000000004</v>
      </c>
      <c r="N154" s="37">
        <v>59071.950000000004</v>
      </c>
      <c r="O154" s="36">
        <v>52365.600000000006</v>
      </c>
      <c r="P154" s="37">
        <v>63820.05</v>
      </c>
      <c r="Q154" s="36">
        <v>55853.700000000004</v>
      </c>
      <c r="R154" s="37">
        <v>68445.3</v>
      </c>
    </row>
    <row r="155" spans="1:40" ht="20.100000000000001" customHeight="1" x14ac:dyDescent="0.25">
      <c r="A155" s="32" t="s">
        <v>163</v>
      </c>
      <c r="B155" s="33">
        <v>36</v>
      </c>
      <c r="C155" s="33">
        <v>40</v>
      </c>
      <c r="D155" s="33">
        <v>10</v>
      </c>
      <c r="E155" s="33">
        <v>1440</v>
      </c>
      <c r="F155" s="34">
        <v>4400</v>
      </c>
      <c r="G155" s="34">
        <v>14400</v>
      </c>
      <c r="H155" s="35">
        <v>20240</v>
      </c>
      <c r="I155" s="36">
        <v>59778.400000000001</v>
      </c>
      <c r="J155" s="37">
        <v>69084.400000000009</v>
      </c>
      <c r="K155" s="36">
        <v>56490.500000000007</v>
      </c>
      <c r="L155" s="37">
        <v>67788.600000000006</v>
      </c>
      <c r="M155" s="36">
        <v>50879.4</v>
      </c>
      <c r="N155" s="37">
        <v>61884.9</v>
      </c>
      <c r="O155" s="36">
        <v>54859.200000000004</v>
      </c>
      <c r="P155" s="37">
        <v>66859.100000000006</v>
      </c>
      <c r="Q155" s="36">
        <v>58513.4</v>
      </c>
      <c r="R155" s="37">
        <v>71704.600000000006</v>
      </c>
    </row>
    <row r="156" spans="1:40" ht="20.100000000000001" customHeight="1" x14ac:dyDescent="0.25">
      <c r="A156" s="32" t="s">
        <v>50</v>
      </c>
      <c r="B156" s="33">
        <v>40</v>
      </c>
      <c r="C156" s="33">
        <v>40</v>
      </c>
      <c r="D156" s="33">
        <v>8</v>
      </c>
      <c r="E156" s="33">
        <v>1600</v>
      </c>
      <c r="F156" s="34">
        <v>4480</v>
      </c>
      <c r="G156" s="34">
        <v>12800</v>
      </c>
      <c r="H156" s="35">
        <v>18880</v>
      </c>
      <c r="I156" s="36">
        <v>58738</v>
      </c>
      <c r="J156" s="37">
        <v>67611</v>
      </c>
      <c r="K156" s="36">
        <v>55507</v>
      </c>
      <c r="L156" s="37">
        <v>66608</v>
      </c>
      <c r="M156" s="36">
        <v>49583</v>
      </c>
      <c r="N156" s="37">
        <v>60073</v>
      </c>
      <c r="O156" s="36">
        <v>53385</v>
      </c>
      <c r="P156" s="37">
        <v>64916</v>
      </c>
      <c r="Q156" s="36">
        <v>57070</v>
      </c>
      <c r="R156" s="37">
        <v>69642</v>
      </c>
    </row>
    <row r="157" spans="1:40" ht="20.100000000000001" customHeight="1" x14ac:dyDescent="0.25">
      <c r="A157" s="32" t="s">
        <v>114</v>
      </c>
      <c r="B157" s="33">
        <v>40</v>
      </c>
      <c r="C157" s="33">
        <v>40</v>
      </c>
      <c r="D157" s="33">
        <v>9</v>
      </c>
      <c r="E157" s="33">
        <v>1600</v>
      </c>
      <c r="F157" s="34">
        <v>4640</v>
      </c>
      <c r="G157" s="34">
        <v>14400</v>
      </c>
      <c r="H157" s="35">
        <v>20640</v>
      </c>
      <c r="I157" s="36">
        <v>61674.9</v>
      </c>
      <c r="J157" s="37">
        <v>70991.55</v>
      </c>
      <c r="K157" s="36">
        <v>58282.350000000006</v>
      </c>
      <c r="L157" s="37">
        <v>69938.400000000009</v>
      </c>
      <c r="M157" s="36">
        <v>52062.15</v>
      </c>
      <c r="N157" s="37">
        <v>63076.65</v>
      </c>
      <c r="O157" s="36">
        <v>56054.25</v>
      </c>
      <c r="P157" s="37">
        <v>68161.8</v>
      </c>
      <c r="Q157" s="36">
        <v>59923.5</v>
      </c>
      <c r="R157" s="37">
        <v>73124.100000000006</v>
      </c>
    </row>
    <row r="158" spans="1:40" ht="20.100000000000001" customHeight="1" thickBot="1" x14ac:dyDescent="0.3">
      <c r="A158" s="38" t="s">
        <v>164</v>
      </c>
      <c r="B158" s="39">
        <v>40</v>
      </c>
      <c r="C158" s="39">
        <v>40</v>
      </c>
      <c r="D158" s="39">
        <v>10</v>
      </c>
      <c r="E158" s="39">
        <v>1600</v>
      </c>
      <c r="F158" s="40">
        <v>4800</v>
      </c>
      <c r="G158" s="40">
        <v>16000</v>
      </c>
      <c r="H158" s="41">
        <v>22400</v>
      </c>
      <c r="I158" s="42">
        <v>64611.8</v>
      </c>
      <c r="J158" s="43">
        <v>74372.100000000006</v>
      </c>
      <c r="K158" s="42">
        <v>61057.700000000004</v>
      </c>
      <c r="L158" s="43">
        <v>73268.800000000003</v>
      </c>
      <c r="M158" s="42">
        <v>54541.3</v>
      </c>
      <c r="N158" s="43">
        <v>66080.3</v>
      </c>
      <c r="O158" s="42">
        <v>58723.500000000007</v>
      </c>
      <c r="P158" s="43">
        <v>71407.600000000006</v>
      </c>
      <c r="Q158" s="42">
        <v>62777.000000000007</v>
      </c>
      <c r="R158" s="43">
        <v>76606.200000000012</v>
      </c>
    </row>
    <row r="159" spans="1:40" ht="18.75" x14ac:dyDescent="0.3">
      <c r="A159" s="44"/>
      <c r="B159" s="45"/>
      <c r="C159" s="45"/>
      <c r="D159" s="45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S159" s="112"/>
      <c r="AN159" s="2"/>
    </row>
    <row r="160" spans="1:40" s="2" customFormat="1" ht="30.75" customHeight="1" x14ac:dyDescent="0.3">
      <c r="A160" s="167" t="s">
        <v>165</v>
      </c>
      <c r="B160" s="167"/>
      <c r="C160" s="167"/>
      <c r="D160" s="167"/>
      <c r="E160" s="167"/>
      <c r="F160" s="167"/>
      <c r="G160" s="167"/>
      <c r="H160" s="167"/>
      <c r="I160" s="167"/>
      <c r="J160" s="167"/>
      <c r="K160" s="167"/>
      <c r="L160" s="167"/>
      <c r="M160" s="167"/>
      <c r="N160" s="167"/>
      <c r="O160" s="167"/>
      <c r="P160" s="167"/>
      <c r="Q160" s="167"/>
      <c r="R160" s="167"/>
      <c r="S160" s="46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M160"/>
      <c r="AN160"/>
    </row>
    <row r="161" spans="1:17" ht="26.25" x14ac:dyDescent="0.4">
      <c r="A161" s="171"/>
      <c r="B161" s="171"/>
      <c r="C161" s="171"/>
      <c r="D161" s="171"/>
      <c r="E161" s="171"/>
      <c r="F161" s="171"/>
      <c r="G161" s="171"/>
      <c r="H161" s="171"/>
      <c r="I161" s="171"/>
      <c r="J161" s="171"/>
      <c r="K161" s="171"/>
      <c r="L161" s="171"/>
      <c r="M161" s="171"/>
      <c r="N161" s="171"/>
      <c r="O161" s="171"/>
      <c r="P161" s="171"/>
      <c r="Q161" s="171"/>
    </row>
    <row r="162" spans="1:17" ht="213.75" customHeight="1" x14ac:dyDescent="0.25">
      <c r="A162" s="168"/>
      <c r="B162" s="169"/>
      <c r="C162" s="169"/>
      <c r="D162" s="169"/>
      <c r="E162" s="169"/>
      <c r="F162" s="169"/>
      <c r="G162" s="169"/>
      <c r="H162" s="169"/>
      <c r="I162" s="169"/>
      <c r="J162" s="169"/>
      <c r="K162" s="168"/>
      <c r="L162" s="170"/>
      <c r="M162" s="170"/>
      <c r="N162" s="170"/>
      <c r="O162" s="170"/>
      <c r="P162" s="170"/>
      <c r="Q162" s="170"/>
    </row>
    <row r="165" spans="1:17" x14ac:dyDescent="0.25">
      <c r="J165" s="166"/>
      <c r="K165" s="166"/>
      <c r="L165" s="166"/>
      <c r="M165" s="166"/>
      <c r="N165" s="166"/>
    </row>
    <row r="183" spans="20:37" ht="18.75" x14ac:dyDescent="0.3">
      <c r="T183" s="2"/>
      <c r="U183" s="2"/>
    </row>
    <row r="184" spans="20:37" ht="18.75" x14ac:dyDescent="0.3">
      <c r="V184" s="2"/>
      <c r="W184" s="2"/>
    </row>
    <row r="185" spans="20:37" ht="18.75" x14ac:dyDescent="0.3">
      <c r="X185" s="2"/>
      <c r="Y185" s="2"/>
      <c r="Z185" s="2"/>
    </row>
    <row r="189" spans="20:37" ht="18.75" x14ac:dyDescent="0.3">
      <c r="AK189" s="2"/>
    </row>
    <row r="191" spans="20:37" ht="18.75" x14ac:dyDescent="0.3">
      <c r="AA191" s="2"/>
    </row>
    <row r="192" spans="20:37" ht="18.75" x14ac:dyDescent="0.3">
      <c r="AB192" s="2"/>
      <c r="AG192" s="2"/>
      <c r="AH192" s="2"/>
      <c r="AI192" s="2"/>
      <c r="AJ192" s="2"/>
    </row>
    <row r="194" spans="29:32" ht="18.75" x14ac:dyDescent="0.3">
      <c r="AC194" s="2"/>
      <c r="AD194" s="2"/>
      <c r="AE194" s="2"/>
      <c r="AF194" s="2"/>
    </row>
  </sheetData>
  <sheetProtection algorithmName="SHA-512" hashValue="iB/zunugvICSI3FkeG4f5gY6ZkmSc0tlZuyELbu1xVJAtHZmYKgtGbc/g1n3YsZ9PzNV0ahQeLDTlyopnaDLWg==" saltValue="53QaCa0bmRwBMV9qUjk8PQ==" spinCount="100000" sheet="1" selectLockedCells="1"/>
  <protectedRanges>
    <protectedRange sqref="U46" name="Display Door Count Minus 10"/>
    <protectedRange sqref="U46:U47 U10:U11 U13:U15 U22:U23 Z10:Z11 Z13:Z14 U25:U27 U39 Z22:Z23 Z25:Z27" name="Display Door Count 35"/>
    <protectedRange sqref="U6:W6 U42:W42 V30:AA30 U18:W18 Z6:AB6 Z18:AB18" name="Length Width Height 35"/>
    <protectedRange sqref="U42:W42 V30:AA30" name="Length Width Height Minus 10"/>
    <protectedRange sqref="U30:Y30 U34" name="L Shaped 35 Dims and Doors"/>
  </protectedRanges>
  <mergeCells count="66">
    <mergeCell ref="T15:W15"/>
    <mergeCell ref="Y15:AB15"/>
    <mergeCell ref="Y16:AB16"/>
    <mergeCell ref="Z19:AB19"/>
    <mergeCell ref="U7:W7"/>
    <mergeCell ref="Z7:AB7"/>
    <mergeCell ref="Z8:AB8"/>
    <mergeCell ref="U8:W8"/>
    <mergeCell ref="A4:H4"/>
    <mergeCell ref="A3:R3"/>
    <mergeCell ref="Q4:R4"/>
    <mergeCell ref="O4:P4"/>
    <mergeCell ref="M4:N4"/>
    <mergeCell ref="K4:L4"/>
    <mergeCell ref="I4:J4"/>
    <mergeCell ref="T3:AB3"/>
    <mergeCell ref="T4:W4"/>
    <mergeCell ref="Y4:AB4"/>
    <mergeCell ref="J165:N165"/>
    <mergeCell ref="A160:R160"/>
    <mergeCell ref="A162:J162"/>
    <mergeCell ref="K162:Q162"/>
    <mergeCell ref="A161:Q161"/>
    <mergeCell ref="T47:W47"/>
    <mergeCell ref="T40:W40"/>
    <mergeCell ref="U43:W43"/>
    <mergeCell ref="U44:W44"/>
    <mergeCell ref="U45:W45"/>
    <mergeCell ref="U58:V58"/>
    <mergeCell ref="U59:V59"/>
    <mergeCell ref="U55:V55"/>
    <mergeCell ref="T52:U52"/>
    <mergeCell ref="T53:U53"/>
    <mergeCell ref="U56:V56"/>
    <mergeCell ref="W38:AA38"/>
    <mergeCell ref="W37:AA37"/>
    <mergeCell ref="W36:AA36"/>
    <mergeCell ref="T28:AA28"/>
    <mergeCell ref="T11:W11"/>
    <mergeCell ref="T35:AA35"/>
    <mergeCell ref="U31:AA31"/>
    <mergeCell ref="Z20:AB20"/>
    <mergeCell ref="T23:W23"/>
    <mergeCell ref="Y11:AB11"/>
    <mergeCell ref="Z21:AB21"/>
    <mergeCell ref="Y23:AB23"/>
    <mergeCell ref="V34:X34"/>
    <mergeCell ref="Y34:AA34"/>
    <mergeCell ref="AB32:AB36"/>
    <mergeCell ref="U33:AA33"/>
    <mergeCell ref="AF35:AF36"/>
    <mergeCell ref="AC37:AE37"/>
    <mergeCell ref="A1:AB1"/>
    <mergeCell ref="A2:P2"/>
    <mergeCell ref="Q2:AB2"/>
    <mergeCell ref="T16:W16"/>
    <mergeCell ref="U19:W19"/>
    <mergeCell ref="U20:W20"/>
    <mergeCell ref="U21:W21"/>
    <mergeCell ref="AC32:AC36"/>
    <mergeCell ref="AD32:AD33"/>
    <mergeCell ref="AD34:AE34"/>
    <mergeCell ref="AD35:AE36"/>
    <mergeCell ref="U32:AA32"/>
    <mergeCell ref="Z9:AB9"/>
    <mergeCell ref="U9:W9"/>
  </mergeCells>
  <conditionalFormatting sqref="A6:R158">
    <cfRule type="expression" dxfId="5" priority="75">
      <formula>$O6=$U$49</formula>
    </cfRule>
    <cfRule type="expression" dxfId="4" priority="76">
      <formula>$I6=$U$37</formula>
    </cfRule>
    <cfRule type="expression" dxfId="3" priority="77">
      <formula>$K6=$Z$25</formula>
    </cfRule>
    <cfRule type="expression" dxfId="2" priority="78">
      <formula>$I6=$U$25</formula>
    </cfRule>
    <cfRule type="expression" dxfId="1" priority="79">
      <formula>$I6=$Z$13</formula>
    </cfRule>
    <cfRule type="expression" dxfId="0" priority="80">
      <formula>$I6=$U$13</formula>
    </cfRule>
  </conditionalFormatting>
  <dataValidations count="3">
    <dataValidation type="list" allowBlank="1" showInputMessage="1" showErrorMessage="1" sqref="T53:U53" xr:uid="{00000000-0002-0000-0000-000000000000}">
      <formula1>$AP$15:$AP$16</formula1>
    </dataValidation>
    <dataValidation type="list" allowBlank="1" showInputMessage="1" showErrorMessage="1" sqref="V53" xr:uid="{00000000-0002-0000-0000-000001000000}">
      <formula1>$AO$15:$AO$17</formula1>
    </dataValidation>
    <dataValidation type="list" allowBlank="1" showInputMessage="1" showErrorMessage="1" sqref="W53" xr:uid="{00000000-0002-0000-0000-000002000000}">
      <formula1>$AM$3:$AM$963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9D3E6E4EE2A24D9D116D516F9075C4" ma:contentTypeVersion="13" ma:contentTypeDescription="Create a new document." ma:contentTypeScope="" ma:versionID="9c0881e07fa3d0aac41d4e9a0ab3cdbc">
  <xsd:schema xmlns:xsd="http://www.w3.org/2001/XMLSchema" xmlns:xs="http://www.w3.org/2001/XMLSchema" xmlns:p="http://schemas.microsoft.com/office/2006/metadata/properties" xmlns:ns3="0782c3a3-a6ae-43aa-8707-594272867b58" xmlns:ns4="1e8c69f0-a7a0-4aca-9ea3-a9122f3f00d4" targetNamespace="http://schemas.microsoft.com/office/2006/metadata/properties" ma:root="true" ma:fieldsID="246f85d52e47986917ccd5c33ae7cd52" ns3:_="" ns4:_="">
    <xsd:import namespace="0782c3a3-a6ae-43aa-8707-594272867b58"/>
    <xsd:import namespace="1e8c69f0-a7a0-4aca-9ea3-a9122f3f00d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2c3a3-a6ae-43aa-8707-594272867b5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8c69f0-a7a0-4aca-9ea3-a9122f3f00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049941-10C4-4171-AC31-308CFC29835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0782c3a3-a6ae-43aa-8707-594272867b58"/>
    <ds:schemaRef ds:uri="1e8c69f0-a7a0-4aca-9ea3-a9122f3f00d4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0EDEF2-C90F-4135-9982-20DDC2546E5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46ED94A-0E15-4CD2-AFFF-5B2A3E01B5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27</vt:i4>
      </vt:variant>
    </vt:vector>
  </HeadingPairs>
  <TitlesOfParts>
    <vt:vector size="28" baseType="lpstr">
      <vt:lpstr>Load Calculation Sheet</vt:lpstr>
      <vt:lpstr>Height</vt:lpstr>
      <vt:lpstr>Height_L</vt:lpstr>
      <vt:lpstr>Height_Minus10_Rec</vt:lpstr>
      <vt:lpstr>Height_Rec</vt:lpstr>
      <vt:lpstr>Height1</vt:lpstr>
      <vt:lpstr>HeightA</vt:lpstr>
      <vt:lpstr>Length_Minus10_Rec</vt:lpstr>
      <vt:lpstr>Length_Rec</vt:lpstr>
      <vt:lpstr>Length1</vt:lpstr>
      <vt:lpstr>Side1</vt:lpstr>
      <vt:lpstr>Side1_L</vt:lpstr>
      <vt:lpstr>Side2_L</vt:lpstr>
      <vt:lpstr>Side3_L</vt:lpstr>
      <vt:lpstr>Side4_L</vt:lpstr>
      <vt:lpstr>Side5_L</vt:lpstr>
      <vt:lpstr>Side6_L</vt:lpstr>
      <vt:lpstr>Total_Floor_SQFT</vt:lpstr>
      <vt:lpstr>Total_Floor_SQFT_L</vt:lpstr>
      <vt:lpstr>Total_Floor_SQFT_Minus10_Rec</vt:lpstr>
      <vt:lpstr>Total_Floor_SQFT_Rec</vt:lpstr>
      <vt:lpstr>Total_Surface_SQFT_Minus10_Rec</vt:lpstr>
      <vt:lpstr>Total_Surface_SQFT_Rec</vt:lpstr>
      <vt:lpstr>Volume_Total_CFT_Minus10_Rec</vt:lpstr>
      <vt:lpstr>Volume_Total_CFT_Rec</vt:lpstr>
      <vt:lpstr>Width_Minus10_Rec</vt:lpstr>
      <vt:lpstr>Width_Rec</vt:lpstr>
      <vt:lpstr>Width1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 Gregory</dc:creator>
  <cp:lastModifiedBy>Luke Smith</cp:lastModifiedBy>
  <cp:lastPrinted>2020-05-29T05:04:54Z</cp:lastPrinted>
  <dcterms:created xsi:type="dcterms:W3CDTF">2020-05-16T16:35:25Z</dcterms:created>
  <dcterms:modified xsi:type="dcterms:W3CDTF">2022-06-09T16:57:37Z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0x0101009E9D3E6E4EE2A24D9D116D516F9075C4</vt:lpwstr>
  </property>
</Properties>
</file>